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130"/>
  <workbookPr/>
  <mc:AlternateContent xmlns:mc="http://schemas.openxmlformats.org/markup-compatibility/2006">
    <mc:Choice Requires="x15">
      <x15ac:absPath xmlns:x15ac="http://schemas.microsoft.com/office/spreadsheetml/2010/11/ac" url="Z:\Smyrna\Wyderka\"/>
    </mc:Choice>
  </mc:AlternateContent>
  <xr:revisionPtr revIDLastSave="0" documentId="8_{957F16B5-3F83-41EB-B3FD-E3965EF79090}" xr6:coauthVersionLast="45" xr6:coauthVersionMax="45" xr10:uidLastSave="{00000000-0000-0000-0000-000000000000}"/>
  <bookViews>
    <workbookView xWindow="10245" yWindow="330" windowWidth="18405" windowHeight="7200" xr2:uid="{00000000-000D-0000-FFFF-FFFF00000000}"/>
  </bookViews>
  <sheets>
    <sheet name="Rekapitulace stavby" sheetId="1" r:id="rId1"/>
    <sheet name="D1.1, D1.2 - Architektoni..." sheetId="2" r:id="rId2"/>
    <sheet name="D1.3 - Zdravotně technick..." sheetId="3" r:id="rId3"/>
    <sheet name="D1.4 - Vytápění" sheetId="4" r:id="rId4"/>
    <sheet name="D1.5 - Elektromontáže" sheetId="5" r:id="rId5"/>
    <sheet name="D1.6 - VZT" sheetId="6" r:id="rId6"/>
    <sheet name="VRN - Vedlejší rozpočtové..." sheetId="7" r:id="rId7"/>
    <sheet name="Pokyny pro vyplnění" sheetId="8" r:id="rId8"/>
  </sheets>
  <definedNames>
    <definedName name="_xlnm._FilterDatabase" localSheetId="1" hidden="1">'D1.1, D1.2 - Architektoni...'!$C$104:$K$1310</definedName>
    <definedName name="_xlnm._FilterDatabase" localSheetId="2" hidden="1">'D1.3 - Zdravotně technick...'!$C$89:$K$353</definedName>
    <definedName name="_xlnm._FilterDatabase" localSheetId="3" hidden="1">'D1.4 - Vytápění'!$C$96:$K$260</definedName>
    <definedName name="_xlnm._FilterDatabase" localSheetId="4" hidden="1">'D1.5 - Elektromontáže'!$C$95:$K$313</definedName>
    <definedName name="_xlnm._FilterDatabase" localSheetId="5" hidden="1">'D1.6 - VZT'!$C$80:$K$113</definedName>
    <definedName name="_xlnm._FilterDatabase" localSheetId="6" hidden="1">'VRN - Vedlejší rozpočtové...'!$C$82:$K$97</definedName>
    <definedName name="_xlnm.Print_Titles" localSheetId="1">'D1.1, D1.2 - Architektoni...'!$104:$104</definedName>
    <definedName name="_xlnm.Print_Titles" localSheetId="2">'D1.3 - Zdravotně technick...'!$89:$89</definedName>
    <definedName name="_xlnm.Print_Titles" localSheetId="3">'D1.4 - Vytápění'!$96:$96</definedName>
    <definedName name="_xlnm.Print_Titles" localSheetId="4">'D1.5 - Elektromontáže'!$95:$95</definedName>
    <definedName name="_xlnm.Print_Titles" localSheetId="5">'D1.6 - VZT'!$80:$80</definedName>
    <definedName name="_xlnm.Print_Titles" localSheetId="0">'Rekapitulace stavby'!$52:$52</definedName>
    <definedName name="_xlnm.Print_Titles" localSheetId="6">'VRN - Vedlejší rozpočtové...'!$82:$82</definedName>
    <definedName name="_xlnm.Print_Area" localSheetId="1">'D1.1, D1.2 - Architektoni...'!$C$4:$J$39,'D1.1, D1.2 - Architektoni...'!$C$45:$J$86,'D1.1, D1.2 - Architektoni...'!$C$92:$K$1310</definedName>
    <definedName name="_xlnm.Print_Area" localSheetId="2">'D1.3 - Zdravotně technick...'!$C$4:$J$39,'D1.3 - Zdravotně technick...'!$C$45:$J$71,'D1.3 - Zdravotně technick...'!$C$77:$K$353</definedName>
    <definedName name="_xlnm.Print_Area" localSheetId="3">'D1.4 - Vytápění'!$C$4:$J$39,'D1.4 - Vytápění'!$C$45:$J$78,'D1.4 - Vytápění'!$C$84:$K$260</definedName>
    <definedName name="_xlnm.Print_Area" localSheetId="4">'D1.5 - Elektromontáže'!$C$4:$J$39,'D1.5 - Elektromontáže'!$C$45:$J$77,'D1.5 - Elektromontáže'!$C$83:$K$313</definedName>
    <definedName name="_xlnm.Print_Area" localSheetId="5">'D1.6 - VZT'!$C$4:$J$39,'D1.6 - VZT'!$C$45:$J$62,'D1.6 - VZT'!$C$68:$K$113</definedName>
    <definedName name="_xlnm.Print_Area" localSheetId="7">'Pokyny pro vyplnění'!$B$2:$K$71,'Pokyny pro vyplnění'!$B$74:$K$118,'Pokyny pro vyplnění'!$B$121:$K$190,'Pokyny pro vyplnění'!$B$198:$K$218</definedName>
    <definedName name="_xlnm.Print_Area" localSheetId="0">'Rekapitulace stavby'!$D$4:$AO$36,'Rekapitulace stavby'!$C$42:$AQ$61</definedName>
    <definedName name="_xlnm.Print_Area" localSheetId="6">'VRN - Vedlejší rozpočtové...'!$C$4:$J$39,'VRN - Vedlejší rozpočtové...'!$C$45:$J$64,'VRN - Vedlejší rozpočtové...'!$C$70:$K$97</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37" i="7" l="1"/>
  <c r="J36" i="7"/>
  <c r="AY60" i="1" s="1"/>
  <c r="J35" i="7"/>
  <c r="AX60" i="1" s="1"/>
  <c r="BI96" i="7"/>
  <c r="BH96" i="7"/>
  <c r="BG96" i="7"/>
  <c r="BF96" i="7"/>
  <c r="T96" i="7"/>
  <c r="T95" i="7" s="1"/>
  <c r="R96" i="7"/>
  <c r="R95" i="7" s="1"/>
  <c r="P96" i="7"/>
  <c r="P95" i="7"/>
  <c r="BK96" i="7"/>
  <c r="BK95" i="7" s="1"/>
  <c r="J95" i="7" s="1"/>
  <c r="J63" i="7" s="1"/>
  <c r="J96" i="7"/>
  <c r="BE96" i="7"/>
  <c r="BI93" i="7"/>
  <c r="BH93" i="7"/>
  <c r="BG93" i="7"/>
  <c r="BF93" i="7"/>
  <c r="T93" i="7"/>
  <c r="T92" i="7"/>
  <c r="R93" i="7"/>
  <c r="R92" i="7" s="1"/>
  <c r="P93" i="7"/>
  <c r="P92" i="7"/>
  <c r="BK93" i="7"/>
  <c r="BK92" i="7" s="1"/>
  <c r="J92" i="7" s="1"/>
  <c r="J62" i="7" s="1"/>
  <c r="J93" i="7"/>
  <c r="BE93" i="7"/>
  <c r="BI90" i="7"/>
  <c r="BH90" i="7"/>
  <c r="BG90" i="7"/>
  <c r="BF90" i="7"/>
  <c r="T90" i="7"/>
  <c r="R90" i="7"/>
  <c r="P90" i="7"/>
  <c r="BK90" i="7"/>
  <c r="J90" i="7"/>
  <c r="BE90" i="7"/>
  <c r="BI88" i="7"/>
  <c r="F37" i="7" s="1"/>
  <c r="BD60" i="1" s="1"/>
  <c r="BH88" i="7"/>
  <c r="BG88" i="7"/>
  <c r="BF88" i="7"/>
  <c r="T88" i="7"/>
  <c r="R88" i="7"/>
  <c r="P88" i="7"/>
  <c r="BK88" i="7"/>
  <c r="J88" i="7"/>
  <c r="BE88" i="7" s="1"/>
  <c r="BI86" i="7"/>
  <c r="BH86" i="7"/>
  <c r="F36" i="7" s="1"/>
  <c r="BC60" i="1" s="1"/>
  <c r="BG86" i="7"/>
  <c r="F35" i="7" s="1"/>
  <c r="BB60" i="1" s="1"/>
  <c r="BF86" i="7"/>
  <c r="J34" i="7"/>
  <c r="AW60" i="1" s="1"/>
  <c r="F34" i="7"/>
  <c r="BA60" i="1"/>
  <c r="T86" i="7"/>
  <c r="T85" i="7" s="1"/>
  <c r="T84" i="7" s="1"/>
  <c r="T83" i="7" s="1"/>
  <c r="R86" i="7"/>
  <c r="R85" i="7" s="1"/>
  <c r="R84" i="7" s="1"/>
  <c r="R83" i="7" s="1"/>
  <c r="P86" i="7"/>
  <c r="P85" i="7" s="1"/>
  <c r="P84" i="7" s="1"/>
  <c r="P83" i="7" s="1"/>
  <c r="AU60" i="1" s="1"/>
  <c r="BK86" i="7"/>
  <c r="BK85" i="7" s="1"/>
  <c r="J85" i="7" s="1"/>
  <c r="J61" i="7" s="1"/>
  <c r="J86" i="7"/>
  <c r="BE86" i="7"/>
  <c r="J79" i="7"/>
  <c r="F79" i="7"/>
  <c r="F77" i="7"/>
  <c r="E75" i="7"/>
  <c r="J54" i="7"/>
  <c r="F54" i="7"/>
  <c r="F52" i="7"/>
  <c r="E50" i="7"/>
  <c r="J24" i="7"/>
  <c r="E24" i="7"/>
  <c r="J80" i="7" s="1"/>
  <c r="J23" i="7"/>
  <c r="J18" i="7"/>
  <c r="E18" i="7"/>
  <c r="F80" i="7"/>
  <c r="F55" i="7"/>
  <c r="J17" i="7"/>
  <c r="J12" i="7"/>
  <c r="J77" i="7" s="1"/>
  <c r="J52" i="7"/>
  <c r="E7" i="7"/>
  <c r="E73" i="7" s="1"/>
  <c r="E48" i="7"/>
  <c r="J37" i="6"/>
  <c r="J36" i="6"/>
  <c r="AY59" i="1" s="1"/>
  <c r="J35" i="6"/>
  <c r="AX59" i="1"/>
  <c r="BI111" i="6"/>
  <c r="BH111" i="6"/>
  <c r="BG111" i="6"/>
  <c r="BF111" i="6"/>
  <c r="T111" i="6"/>
  <c r="R111" i="6"/>
  <c r="P111" i="6"/>
  <c r="BK111" i="6"/>
  <c r="J111" i="6"/>
  <c r="BE111" i="6" s="1"/>
  <c r="BI108" i="6"/>
  <c r="BH108" i="6"/>
  <c r="BG108" i="6"/>
  <c r="BF108" i="6"/>
  <c r="T108" i="6"/>
  <c r="R108" i="6"/>
  <c r="P108" i="6"/>
  <c r="BK108" i="6"/>
  <c r="J108" i="6"/>
  <c r="BE108" i="6"/>
  <c r="BI105" i="6"/>
  <c r="BH105" i="6"/>
  <c r="BG105" i="6"/>
  <c r="BF105" i="6"/>
  <c r="T105" i="6"/>
  <c r="R105" i="6"/>
  <c r="P105" i="6"/>
  <c r="BK105" i="6"/>
  <c r="J105" i="6"/>
  <c r="BE105" i="6" s="1"/>
  <c r="BI102" i="6"/>
  <c r="BH102" i="6"/>
  <c r="BG102" i="6"/>
  <c r="BF102" i="6"/>
  <c r="T102" i="6"/>
  <c r="R102" i="6"/>
  <c r="P102" i="6"/>
  <c r="BK102" i="6"/>
  <c r="J102" i="6"/>
  <c r="BE102" i="6"/>
  <c r="BI99" i="6"/>
  <c r="BH99" i="6"/>
  <c r="BG99" i="6"/>
  <c r="BF99" i="6"/>
  <c r="T99" i="6"/>
  <c r="R99" i="6"/>
  <c r="P99" i="6"/>
  <c r="BK99" i="6"/>
  <c r="J99" i="6"/>
  <c r="BE99" i="6" s="1"/>
  <c r="BI96" i="6"/>
  <c r="BH96" i="6"/>
  <c r="BG96" i="6"/>
  <c r="BF96" i="6"/>
  <c r="T96" i="6"/>
  <c r="R96" i="6"/>
  <c r="P96" i="6"/>
  <c r="BK96" i="6"/>
  <c r="J96" i="6"/>
  <c r="BE96" i="6"/>
  <c r="BI93" i="6"/>
  <c r="BH93" i="6"/>
  <c r="BG93" i="6"/>
  <c r="BF93" i="6"/>
  <c r="T93" i="6"/>
  <c r="R93" i="6"/>
  <c r="P93" i="6"/>
  <c r="P83" i="6" s="1"/>
  <c r="BK93" i="6"/>
  <c r="J93" i="6"/>
  <c r="BE93" i="6" s="1"/>
  <c r="BI90" i="6"/>
  <c r="BH90" i="6"/>
  <c r="BG90" i="6"/>
  <c r="BF90" i="6"/>
  <c r="T90" i="6"/>
  <c r="T83" i="6" s="1"/>
  <c r="T82" i="6" s="1"/>
  <c r="T81" i="6" s="1"/>
  <c r="R90" i="6"/>
  <c r="P90" i="6"/>
  <c r="BK90" i="6"/>
  <c r="J90" i="6"/>
  <c r="BE90" i="6"/>
  <c r="BI87" i="6"/>
  <c r="BH87" i="6"/>
  <c r="BG87" i="6"/>
  <c r="F35" i="6" s="1"/>
  <c r="BB59" i="1" s="1"/>
  <c r="BF87" i="6"/>
  <c r="T87" i="6"/>
  <c r="R87" i="6"/>
  <c r="P87" i="6"/>
  <c r="BK87" i="6"/>
  <c r="J87" i="6"/>
  <c r="BE87" i="6"/>
  <c r="BI84" i="6"/>
  <c r="F37" i="6" s="1"/>
  <c r="BD59" i="1" s="1"/>
  <c r="BH84" i="6"/>
  <c r="F36" i="6" s="1"/>
  <c r="BC59" i="1" s="1"/>
  <c r="BG84" i="6"/>
  <c r="BF84" i="6"/>
  <c r="T84" i="6"/>
  <c r="R84" i="6"/>
  <c r="P84" i="6"/>
  <c r="P82" i="6"/>
  <c r="P81" i="6" s="1"/>
  <c r="AU59" i="1" s="1"/>
  <c r="BK84" i="6"/>
  <c r="BK83" i="6" s="1"/>
  <c r="J84" i="6"/>
  <c r="BE84" i="6"/>
  <c r="J77" i="6"/>
  <c r="F77" i="6"/>
  <c r="F75" i="6"/>
  <c r="E73" i="6"/>
  <c r="J54" i="6"/>
  <c r="F54" i="6"/>
  <c r="F52" i="6"/>
  <c r="E50" i="6"/>
  <c r="J24" i="6"/>
  <c r="E24" i="6"/>
  <c r="J78" i="6"/>
  <c r="J55" i="6"/>
  <c r="J23" i="6"/>
  <c r="J18" i="6"/>
  <c r="E18" i="6"/>
  <c r="F78" i="6"/>
  <c r="F55" i="6"/>
  <c r="J17" i="6"/>
  <c r="J12" i="6"/>
  <c r="J52" i="6" s="1"/>
  <c r="E7" i="6"/>
  <c r="E71" i="6" s="1"/>
  <c r="E48" i="6"/>
  <c r="J37" i="5"/>
  <c r="J36" i="5"/>
  <c r="AY58" i="1"/>
  <c r="J35" i="5"/>
  <c r="AX58" i="1" s="1"/>
  <c r="BI312" i="5"/>
  <c r="BH312" i="5"/>
  <c r="BG312" i="5"/>
  <c r="BF312" i="5"/>
  <c r="T312" i="5"/>
  <c r="R312" i="5"/>
  <c r="P312" i="5"/>
  <c r="BK312" i="5"/>
  <c r="J312" i="5"/>
  <c r="BE312" i="5" s="1"/>
  <c r="BI310" i="5"/>
  <c r="BH310" i="5"/>
  <c r="BG310" i="5"/>
  <c r="BF310" i="5"/>
  <c r="T310" i="5"/>
  <c r="R310" i="5"/>
  <c r="P310" i="5"/>
  <c r="BK310" i="5"/>
  <c r="J310" i="5"/>
  <c r="BE310" i="5" s="1"/>
  <c r="BI308" i="5"/>
  <c r="BH308" i="5"/>
  <c r="BG308" i="5"/>
  <c r="BF308" i="5"/>
  <c r="T308" i="5"/>
  <c r="R308" i="5"/>
  <c r="P308" i="5"/>
  <c r="BK308" i="5"/>
  <c r="J308" i="5"/>
  <c r="BE308" i="5"/>
  <c r="BI306" i="5"/>
  <c r="BH306" i="5"/>
  <c r="BG306" i="5"/>
  <c r="BF306" i="5"/>
  <c r="T306" i="5"/>
  <c r="T305" i="5" s="1"/>
  <c r="R306" i="5"/>
  <c r="R305" i="5"/>
  <c r="P306" i="5"/>
  <c r="BK306" i="5"/>
  <c r="BK305" i="5" s="1"/>
  <c r="J305" i="5" s="1"/>
  <c r="J306" i="5"/>
  <c r="BE306" i="5"/>
  <c r="J76" i="5"/>
  <c r="BI303" i="5"/>
  <c r="BH303" i="5"/>
  <c r="BG303" i="5"/>
  <c r="BF303" i="5"/>
  <c r="T303" i="5"/>
  <c r="R303" i="5"/>
  <c r="P303" i="5"/>
  <c r="BK303" i="5"/>
  <c r="J303" i="5"/>
  <c r="BE303" i="5" s="1"/>
  <c r="BI301" i="5"/>
  <c r="BH301" i="5"/>
  <c r="BG301" i="5"/>
  <c r="BF301" i="5"/>
  <c r="T301" i="5"/>
  <c r="R301" i="5"/>
  <c r="P301" i="5"/>
  <c r="BK301" i="5"/>
  <c r="J301" i="5"/>
  <c r="BE301" i="5"/>
  <c r="BI299" i="5"/>
  <c r="BH299" i="5"/>
  <c r="BG299" i="5"/>
  <c r="BF299" i="5"/>
  <c r="T299" i="5"/>
  <c r="R299" i="5"/>
  <c r="P299" i="5"/>
  <c r="BK299" i="5"/>
  <c r="J299" i="5"/>
  <c r="BE299" i="5" s="1"/>
  <c r="BI297" i="5"/>
  <c r="BH297" i="5"/>
  <c r="BG297" i="5"/>
  <c r="BF297" i="5"/>
  <c r="T297" i="5"/>
  <c r="R297" i="5"/>
  <c r="P297" i="5"/>
  <c r="BK297" i="5"/>
  <c r="J297" i="5"/>
  <c r="BE297" i="5"/>
  <c r="BI295" i="5"/>
  <c r="BH295" i="5"/>
  <c r="BG295" i="5"/>
  <c r="BF295" i="5"/>
  <c r="T295" i="5"/>
  <c r="R295" i="5"/>
  <c r="P295" i="5"/>
  <c r="BK295" i="5"/>
  <c r="J295" i="5"/>
  <c r="BE295" i="5" s="1"/>
  <c r="BI293" i="5"/>
  <c r="BH293" i="5"/>
  <c r="BG293" i="5"/>
  <c r="BF293" i="5"/>
  <c r="T293" i="5"/>
  <c r="R293" i="5"/>
  <c r="P293" i="5"/>
  <c r="BK293" i="5"/>
  <c r="J293" i="5"/>
  <c r="BE293" i="5"/>
  <c r="BI291" i="5"/>
  <c r="BH291" i="5"/>
  <c r="BG291" i="5"/>
  <c r="BF291" i="5"/>
  <c r="T291" i="5"/>
  <c r="R291" i="5"/>
  <c r="P291" i="5"/>
  <c r="BK291" i="5"/>
  <c r="J291" i="5"/>
  <c r="BE291" i="5" s="1"/>
  <c r="BI289" i="5"/>
  <c r="BH289" i="5"/>
  <c r="BG289" i="5"/>
  <c r="BF289" i="5"/>
  <c r="T289" i="5"/>
  <c r="R289" i="5"/>
  <c r="P289" i="5"/>
  <c r="BK289" i="5"/>
  <c r="J289" i="5"/>
  <c r="BE289" i="5"/>
  <c r="BI287" i="5"/>
  <c r="BH287" i="5"/>
  <c r="BG287" i="5"/>
  <c r="BF287" i="5"/>
  <c r="T287" i="5"/>
  <c r="R287" i="5"/>
  <c r="P287" i="5"/>
  <c r="BK287" i="5"/>
  <c r="J287" i="5"/>
  <c r="BE287" i="5" s="1"/>
  <c r="BI285" i="5"/>
  <c r="BH285" i="5"/>
  <c r="BG285" i="5"/>
  <c r="BF285" i="5"/>
  <c r="T285" i="5"/>
  <c r="R285" i="5"/>
  <c r="P285" i="5"/>
  <c r="BK285" i="5"/>
  <c r="J285" i="5"/>
  <c r="BE285" i="5"/>
  <c r="BI283" i="5"/>
  <c r="BH283" i="5"/>
  <c r="BG283" i="5"/>
  <c r="BF283" i="5"/>
  <c r="T283" i="5"/>
  <c r="R283" i="5"/>
  <c r="P283" i="5"/>
  <c r="BK283" i="5"/>
  <c r="J283" i="5"/>
  <c r="BE283" i="5" s="1"/>
  <c r="BI281" i="5"/>
  <c r="BH281" i="5"/>
  <c r="BG281" i="5"/>
  <c r="BF281" i="5"/>
  <c r="T281" i="5"/>
  <c r="R281" i="5"/>
  <c r="P281" i="5"/>
  <c r="P280" i="5"/>
  <c r="BK281" i="5"/>
  <c r="J281" i="5"/>
  <c r="BE281" i="5"/>
  <c r="BI277" i="5"/>
  <c r="BH277" i="5"/>
  <c r="BG277" i="5"/>
  <c r="BF277" i="5"/>
  <c r="T277" i="5"/>
  <c r="R277" i="5"/>
  <c r="P277" i="5"/>
  <c r="BK277" i="5"/>
  <c r="J277" i="5"/>
  <c r="BE277" i="5"/>
  <c r="BI274" i="5"/>
  <c r="BH274" i="5"/>
  <c r="BG274" i="5"/>
  <c r="BF274" i="5"/>
  <c r="T274" i="5"/>
  <c r="T273" i="5" s="1"/>
  <c r="R274" i="5"/>
  <c r="R273" i="5"/>
  <c r="P274" i="5"/>
  <c r="P273" i="5" s="1"/>
  <c r="BK274" i="5"/>
  <c r="BK273" i="5"/>
  <c r="J273" i="5"/>
  <c r="J274" i="5"/>
  <c r="BE274" i="5"/>
  <c r="J74" i="5"/>
  <c r="BI271" i="5"/>
  <c r="BH271" i="5"/>
  <c r="BG271" i="5"/>
  <c r="BF271" i="5"/>
  <c r="T271" i="5"/>
  <c r="R271" i="5"/>
  <c r="P271" i="5"/>
  <c r="BK271" i="5"/>
  <c r="BK266" i="5" s="1"/>
  <c r="J266" i="5" s="1"/>
  <c r="J73" i="5" s="1"/>
  <c r="J271" i="5"/>
  <c r="BE271" i="5" s="1"/>
  <c r="BI269" i="5"/>
  <c r="BH269" i="5"/>
  <c r="BG269" i="5"/>
  <c r="BF269" i="5"/>
  <c r="T269" i="5"/>
  <c r="R269" i="5"/>
  <c r="R266" i="5" s="1"/>
  <c r="P269" i="5"/>
  <c r="BK269" i="5"/>
  <c r="J269" i="5"/>
  <c r="BE269" i="5"/>
  <c r="BI267" i="5"/>
  <c r="BH267" i="5"/>
  <c r="BG267" i="5"/>
  <c r="BF267" i="5"/>
  <c r="T267" i="5"/>
  <c r="T266" i="5" s="1"/>
  <c r="R267" i="5"/>
  <c r="P267" i="5"/>
  <c r="P266" i="5" s="1"/>
  <c r="BK267" i="5"/>
  <c r="J267" i="5"/>
  <c r="BE267" i="5"/>
  <c r="BI264" i="5"/>
  <c r="BH264" i="5"/>
  <c r="BG264" i="5"/>
  <c r="BF264" i="5"/>
  <c r="T264" i="5"/>
  <c r="T263" i="5" s="1"/>
  <c r="R264" i="5"/>
  <c r="R263" i="5"/>
  <c r="P264" i="5"/>
  <c r="P263" i="5" s="1"/>
  <c r="BK264" i="5"/>
  <c r="BK263" i="5"/>
  <c r="J263" i="5"/>
  <c r="J72" i="5" s="1"/>
  <c r="J264" i="5"/>
  <c r="BE264" i="5"/>
  <c r="BI261" i="5"/>
  <c r="BH261" i="5"/>
  <c r="BG261" i="5"/>
  <c r="BF261" i="5"/>
  <c r="T261" i="5"/>
  <c r="T260" i="5" s="1"/>
  <c r="R261" i="5"/>
  <c r="R260" i="5" s="1"/>
  <c r="P261" i="5"/>
  <c r="P260" i="5" s="1"/>
  <c r="BK261" i="5"/>
  <c r="BK260" i="5"/>
  <c r="J260" i="5" s="1"/>
  <c r="J71" i="5" s="1"/>
  <c r="J261" i="5"/>
  <c r="BE261" i="5"/>
  <c r="BI258" i="5"/>
  <c r="BH258" i="5"/>
  <c r="BG258" i="5"/>
  <c r="BF258" i="5"/>
  <c r="T258" i="5"/>
  <c r="R258" i="5"/>
  <c r="P258" i="5"/>
  <c r="BK258" i="5"/>
  <c r="J258" i="5"/>
  <c r="BE258" i="5" s="1"/>
  <c r="BI256" i="5"/>
  <c r="BH256" i="5"/>
  <c r="BG256" i="5"/>
  <c r="BF256" i="5"/>
  <c r="T256" i="5"/>
  <c r="R256" i="5"/>
  <c r="P256" i="5"/>
  <c r="BK256" i="5"/>
  <c r="J256" i="5"/>
  <c r="BE256" i="5"/>
  <c r="BI254" i="5"/>
  <c r="BH254" i="5"/>
  <c r="BG254" i="5"/>
  <c r="BF254" i="5"/>
  <c r="T254" i="5"/>
  <c r="R254" i="5"/>
  <c r="P254" i="5"/>
  <c r="BK254" i="5"/>
  <c r="J254" i="5"/>
  <c r="BE254" i="5" s="1"/>
  <c r="BI252" i="5"/>
  <c r="BH252" i="5"/>
  <c r="BG252" i="5"/>
  <c r="BF252" i="5"/>
  <c r="T252" i="5"/>
  <c r="R252" i="5"/>
  <c r="P252" i="5"/>
  <c r="BK252" i="5"/>
  <c r="J252" i="5"/>
  <c r="BE252" i="5"/>
  <c r="BI250" i="5"/>
  <c r="BH250" i="5"/>
  <c r="BG250" i="5"/>
  <c r="BF250" i="5"/>
  <c r="T250" i="5"/>
  <c r="R250" i="5"/>
  <c r="P250" i="5"/>
  <c r="BK250" i="5"/>
  <c r="J250" i="5"/>
  <c r="BE250" i="5" s="1"/>
  <c r="BI248" i="5"/>
  <c r="BH248" i="5"/>
  <c r="BG248" i="5"/>
  <c r="BF248" i="5"/>
  <c r="T248" i="5"/>
  <c r="R248" i="5"/>
  <c r="P248" i="5"/>
  <c r="BK248" i="5"/>
  <c r="J248" i="5"/>
  <c r="BE248" i="5"/>
  <c r="BI246" i="5"/>
  <c r="BH246" i="5"/>
  <c r="BG246" i="5"/>
  <c r="BF246" i="5"/>
  <c r="T246" i="5"/>
  <c r="R246" i="5"/>
  <c r="P246" i="5"/>
  <c r="BK246" i="5"/>
  <c r="J246" i="5"/>
  <c r="BE246" i="5" s="1"/>
  <c r="BI244" i="5"/>
  <c r="BH244" i="5"/>
  <c r="BG244" i="5"/>
  <c r="BF244" i="5"/>
  <c r="T244" i="5"/>
  <c r="R244" i="5"/>
  <c r="P244" i="5"/>
  <c r="BK244" i="5"/>
  <c r="J244" i="5"/>
  <c r="BE244" i="5"/>
  <c r="BI242" i="5"/>
  <c r="BH242" i="5"/>
  <c r="BG242" i="5"/>
  <c r="BF242" i="5"/>
  <c r="T242" i="5"/>
  <c r="R242" i="5"/>
  <c r="P242" i="5"/>
  <c r="BK242" i="5"/>
  <c r="J242" i="5"/>
  <c r="BE242" i="5" s="1"/>
  <c r="BI240" i="5"/>
  <c r="BH240" i="5"/>
  <c r="BG240" i="5"/>
  <c r="BF240" i="5"/>
  <c r="T240" i="5"/>
  <c r="R240" i="5"/>
  <c r="P240" i="5"/>
  <c r="BK240" i="5"/>
  <c r="J240" i="5"/>
  <c r="BE240" i="5"/>
  <c r="BI238" i="5"/>
  <c r="BH238" i="5"/>
  <c r="BG238" i="5"/>
  <c r="BF238" i="5"/>
  <c r="T238" i="5"/>
  <c r="R238" i="5"/>
  <c r="P238" i="5"/>
  <c r="BK238" i="5"/>
  <c r="J238" i="5"/>
  <c r="BE238" i="5" s="1"/>
  <c r="BI236" i="5"/>
  <c r="BH236" i="5"/>
  <c r="BG236" i="5"/>
  <c r="BF236" i="5"/>
  <c r="T236" i="5"/>
  <c r="R236" i="5"/>
  <c r="R229" i="5" s="1"/>
  <c r="P236" i="5"/>
  <c r="BK236" i="5"/>
  <c r="J236" i="5"/>
  <c r="BE236" i="5"/>
  <c r="BI234" i="5"/>
  <c r="BH234" i="5"/>
  <c r="BG234" i="5"/>
  <c r="BF234" i="5"/>
  <c r="T234" i="5"/>
  <c r="R234" i="5"/>
  <c r="P234" i="5"/>
  <c r="BK234" i="5"/>
  <c r="J234" i="5"/>
  <c r="BE234" i="5" s="1"/>
  <c r="BI232" i="5"/>
  <c r="BH232" i="5"/>
  <c r="BG232" i="5"/>
  <c r="BF232" i="5"/>
  <c r="T232" i="5"/>
  <c r="R232" i="5"/>
  <c r="P232" i="5"/>
  <c r="BK232" i="5"/>
  <c r="J232" i="5"/>
  <c r="BE232" i="5"/>
  <c r="BI230" i="5"/>
  <c r="BH230" i="5"/>
  <c r="BG230" i="5"/>
  <c r="BF230" i="5"/>
  <c r="T230" i="5"/>
  <c r="R230" i="5"/>
  <c r="P230" i="5"/>
  <c r="P229" i="5" s="1"/>
  <c r="BK230" i="5"/>
  <c r="BK229" i="5" s="1"/>
  <c r="J229" i="5" s="1"/>
  <c r="J70" i="5" s="1"/>
  <c r="J230" i="5"/>
  <c r="BE230" i="5"/>
  <c r="BI226" i="5"/>
  <c r="BH226" i="5"/>
  <c r="BG226" i="5"/>
  <c r="BF226" i="5"/>
  <c r="T226" i="5"/>
  <c r="R226" i="5"/>
  <c r="P226" i="5"/>
  <c r="BK226" i="5"/>
  <c r="J226" i="5"/>
  <c r="BE226" i="5" s="1"/>
  <c r="BI223" i="5"/>
  <c r="BH223" i="5"/>
  <c r="BG223" i="5"/>
  <c r="BF223" i="5"/>
  <c r="T223" i="5"/>
  <c r="R223" i="5"/>
  <c r="P223" i="5"/>
  <c r="BK223" i="5"/>
  <c r="J223" i="5"/>
  <c r="BE223" i="5"/>
  <c r="BI220" i="5"/>
  <c r="BH220" i="5"/>
  <c r="BG220" i="5"/>
  <c r="BF220" i="5"/>
  <c r="T220" i="5"/>
  <c r="T216" i="5" s="1"/>
  <c r="R220" i="5"/>
  <c r="P220" i="5"/>
  <c r="BK220" i="5"/>
  <c r="J220" i="5"/>
  <c r="BE220" i="5" s="1"/>
  <c r="BI217" i="5"/>
  <c r="BH217" i="5"/>
  <c r="BG217" i="5"/>
  <c r="BF217" i="5"/>
  <c r="T217" i="5"/>
  <c r="R217" i="5"/>
  <c r="P217" i="5"/>
  <c r="P216" i="5"/>
  <c r="BK217" i="5"/>
  <c r="BK216" i="5" s="1"/>
  <c r="J216" i="5" s="1"/>
  <c r="J69" i="5" s="1"/>
  <c r="J217" i="5"/>
  <c r="BE217" i="5" s="1"/>
  <c r="BI214" i="5"/>
  <c r="BH214" i="5"/>
  <c r="BG214" i="5"/>
  <c r="BF214" i="5"/>
  <c r="T214" i="5"/>
  <c r="T213" i="5"/>
  <c r="R214" i="5"/>
  <c r="R213" i="5" s="1"/>
  <c r="P214" i="5"/>
  <c r="P213" i="5"/>
  <c r="BK214" i="5"/>
  <c r="BK213" i="5" s="1"/>
  <c r="J213" i="5" s="1"/>
  <c r="J68" i="5" s="1"/>
  <c r="J214" i="5"/>
  <c r="BE214" i="5"/>
  <c r="BI211" i="5"/>
  <c r="BH211" i="5"/>
  <c r="BG211" i="5"/>
  <c r="BF211" i="5"/>
  <c r="T211" i="5"/>
  <c r="R211" i="5"/>
  <c r="P211" i="5"/>
  <c r="BK211" i="5"/>
  <c r="J211" i="5"/>
  <c r="BE211" i="5"/>
  <c r="BI209" i="5"/>
  <c r="BH209" i="5"/>
  <c r="BG209" i="5"/>
  <c r="BF209" i="5"/>
  <c r="T209" i="5"/>
  <c r="R209" i="5"/>
  <c r="P209" i="5"/>
  <c r="BK209" i="5"/>
  <c r="BK200" i="5" s="1"/>
  <c r="J200" i="5" s="1"/>
  <c r="J67" i="5" s="1"/>
  <c r="J209" i="5"/>
  <c r="BE209" i="5" s="1"/>
  <c r="BI207" i="5"/>
  <c r="BH207" i="5"/>
  <c r="BG207" i="5"/>
  <c r="BF207" i="5"/>
  <c r="T207" i="5"/>
  <c r="R207" i="5"/>
  <c r="P207" i="5"/>
  <c r="BK207" i="5"/>
  <c r="J207" i="5"/>
  <c r="BE207" i="5"/>
  <c r="BI205" i="5"/>
  <c r="BH205" i="5"/>
  <c r="BG205" i="5"/>
  <c r="BF205" i="5"/>
  <c r="T205" i="5"/>
  <c r="R205" i="5"/>
  <c r="P205" i="5"/>
  <c r="BK205" i="5"/>
  <c r="J205" i="5"/>
  <c r="BE205" i="5" s="1"/>
  <c r="BI203" i="5"/>
  <c r="BH203" i="5"/>
  <c r="BG203" i="5"/>
  <c r="BF203" i="5"/>
  <c r="T203" i="5"/>
  <c r="R203" i="5"/>
  <c r="P203" i="5"/>
  <c r="BK203" i="5"/>
  <c r="J203" i="5"/>
  <c r="BE203" i="5"/>
  <c r="BI201" i="5"/>
  <c r="BH201" i="5"/>
  <c r="BG201" i="5"/>
  <c r="BF201" i="5"/>
  <c r="T201" i="5"/>
  <c r="R201" i="5"/>
  <c r="R200" i="5"/>
  <c r="P201" i="5"/>
  <c r="BK201" i="5"/>
  <c r="J201" i="5"/>
  <c r="BE201" i="5" s="1"/>
  <c r="BI198" i="5"/>
  <c r="BH198" i="5"/>
  <c r="BG198" i="5"/>
  <c r="BF198" i="5"/>
  <c r="T198" i="5"/>
  <c r="R198" i="5"/>
  <c r="P198" i="5"/>
  <c r="BK198" i="5"/>
  <c r="J198" i="5"/>
  <c r="BE198" i="5" s="1"/>
  <c r="BI196" i="5"/>
  <c r="BH196" i="5"/>
  <c r="BG196" i="5"/>
  <c r="BF196" i="5"/>
  <c r="T196" i="5"/>
  <c r="T195" i="5"/>
  <c r="R196" i="5"/>
  <c r="R195" i="5" s="1"/>
  <c r="P196" i="5"/>
  <c r="P195" i="5"/>
  <c r="BK196" i="5"/>
  <c r="J196" i="5"/>
  <c r="BE196" i="5" s="1"/>
  <c r="BI193" i="5"/>
  <c r="BH193" i="5"/>
  <c r="BG193" i="5"/>
  <c r="BF193" i="5"/>
  <c r="T193" i="5"/>
  <c r="R193" i="5"/>
  <c r="R186" i="5" s="1"/>
  <c r="P193" i="5"/>
  <c r="BK193" i="5"/>
  <c r="J193" i="5"/>
  <c r="BE193" i="5"/>
  <c r="BI191" i="5"/>
  <c r="BH191" i="5"/>
  <c r="BG191" i="5"/>
  <c r="BF191" i="5"/>
  <c r="T191" i="5"/>
  <c r="R191" i="5"/>
  <c r="P191" i="5"/>
  <c r="BK191" i="5"/>
  <c r="J191" i="5"/>
  <c r="BE191" i="5" s="1"/>
  <c r="BI189" i="5"/>
  <c r="BH189" i="5"/>
  <c r="BG189" i="5"/>
  <c r="BF189" i="5"/>
  <c r="T189" i="5"/>
  <c r="R189" i="5"/>
  <c r="P189" i="5"/>
  <c r="BK189" i="5"/>
  <c r="J189" i="5"/>
  <c r="BE189" i="5"/>
  <c r="BI187" i="5"/>
  <c r="BH187" i="5"/>
  <c r="BG187" i="5"/>
  <c r="BF187" i="5"/>
  <c r="T187" i="5"/>
  <c r="T186" i="5" s="1"/>
  <c r="R187" i="5"/>
  <c r="P187" i="5"/>
  <c r="BK187" i="5"/>
  <c r="BK186" i="5"/>
  <c r="J186" i="5" s="1"/>
  <c r="J187" i="5"/>
  <c r="BE187" i="5"/>
  <c r="J65" i="5"/>
  <c r="BI184" i="5"/>
  <c r="BH184" i="5"/>
  <c r="BG184" i="5"/>
  <c r="BF184" i="5"/>
  <c r="T184" i="5"/>
  <c r="R184" i="5"/>
  <c r="P184" i="5"/>
  <c r="BK184" i="5"/>
  <c r="J184" i="5"/>
  <c r="BE184" i="5" s="1"/>
  <c r="BI182" i="5"/>
  <c r="BH182" i="5"/>
  <c r="BG182" i="5"/>
  <c r="BF182" i="5"/>
  <c r="T182" i="5"/>
  <c r="R182" i="5"/>
  <c r="P182" i="5"/>
  <c r="BK182" i="5"/>
  <c r="J182" i="5"/>
  <c r="BE182" i="5"/>
  <c r="BI180" i="5"/>
  <c r="BH180" i="5"/>
  <c r="BG180" i="5"/>
  <c r="BF180" i="5"/>
  <c r="T180" i="5"/>
  <c r="R180" i="5"/>
  <c r="P180" i="5"/>
  <c r="BK180" i="5"/>
  <c r="J180" i="5"/>
  <c r="BE180" i="5" s="1"/>
  <c r="BI178" i="5"/>
  <c r="BH178" i="5"/>
  <c r="BG178" i="5"/>
  <c r="BF178" i="5"/>
  <c r="T178" i="5"/>
  <c r="R178" i="5"/>
  <c r="P178" i="5"/>
  <c r="BK178" i="5"/>
  <c r="J178" i="5"/>
  <c r="BE178" i="5"/>
  <c r="BI176" i="5"/>
  <c r="BH176" i="5"/>
  <c r="BG176" i="5"/>
  <c r="BF176" i="5"/>
  <c r="T176" i="5"/>
  <c r="R176" i="5"/>
  <c r="P176" i="5"/>
  <c r="BK176" i="5"/>
  <c r="J176" i="5"/>
  <c r="BE176" i="5" s="1"/>
  <c r="BI174" i="5"/>
  <c r="BH174" i="5"/>
  <c r="BG174" i="5"/>
  <c r="BF174" i="5"/>
  <c r="T174" i="5"/>
  <c r="R174" i="5"/>
  <c r="P174" i="5"/>
  <c r="BK174" i="5"/>
  <c r="J174" i="5"/>
  <c r="BE174" i="5"/>
  <c r="BI172" i="5"/>
  <c r="BH172" i="5"/>
  <c r="BG172" i="5"/>
  <c r="BF172" i="5"/>
  <c r="T172" i="5"/>
  <c r="R172" i="5"/>
  <c r="P172" i="5"/>
  <c r="BK172" i="5"/>
  <c r="J172" i="5"/>
  <c r="BE172" i="5" s="1"/>
  <c r="BI170" i="5"/>
  <c r="BH170" i="5"/>
  <c r="BG170" i="5"/>
  <c r="BF170" i="5"/>
  <c r="T170" i="5"/>
  <c r="R170" i="5"/>
  <c r="P170" i="5"/>
  <c r="BK170" i="5"/>
  <c r="J170" i="5"/>
  <c r="BE170" i="5"/>
  <c r="BI168" i="5"/>
  <c r="BH168" i="5"/>
  <c r="BG168" i="5"/>
  <c r="BF168" i="5"/>
  <c r="T168" i="5"/>
  <c r="R168" i="5"/>
  <c r="P168" i="5"/>
  <c r="BK168" i="5"/>
  <c r="J168" i="5"/>
  <c r="BE168" i="5" s="1"/>
  <c r="BI166" i="5"/>
  <c r="BH166" i="5"/>
  <c r="BG166" i="5"/>
  <c r="BF166" i="5"/>
  <c r="T166" i="5"/>
  <c r="R166" i="5"/>
  <c r="P166" i="5"/>
  <c r="BK166" i="5"/>
  <c r="J166" i="5"/>
  <c r="BE166" i="5"/>
  <c r="BI164" i="5"/>
  <c r="BH164" i="5"/>
  <c r="BG164" i="5"/>
  <c r="BF164" i="5"/>
  <c r="T164" i="5"/>
  <c r="R164" i="5"/>
  <c r="P164" i="5"/>
  <c r="BK164" i="5"/>
  <c r="BK163" i="5"/>
  <c r="J163" i="5" s="1"/>
  <c r="J64" i="5" s="1"/>
  <c r="J164" i="5"/>
  <c r="BE164" i="5" s="1"/>
  <c r="BI161" i="5"/>
  <c r="BH161" i="5"/>
  <c r="BG161" i="5"/>
  <c r="BF161" i="5"/>
  <c r="T161" i="5"/>
  <c r="T160" i="5" s="1"/>
  <c r="R161" i="5"/>
  <c r="R160" i="5"/>
  <c r="P161" i="5"/>
  <c r="P160" i="5" s="1"/>
  <c r="BK161" i="5"/>
  <c r="BK160" i="5"/>
  <c r="J160" i="5"/>
  <c r="J63" i="5" s="1"/>
  <c r="J161" i="5"/>
  <c r="BE161" i="5" s="1"/>
  <c r="BI158" i="5"/>
  <c r="BH158" i="5"/>
  <c r="BG158" i="5"/>
  <c r="BF158" i="5"/>
  <c r="T158" i="5"/>
  <c r="R158" i="5"/>
  <c r="P158" i="5"/>
  <c r="BK158" i="5"/>
  <c r="J158" i="5"/>
  <c r="BE158" i="5" s="1"/>
  <c r="BI156" i="5"/>
  <c r="BH156" i="5"/>
  <c r="BG156" i="5"/>
  <c r="BF156" i="5"/>
  <c r="T156" i="5"/>
  <c r="R156" i="5"/>
  <c r="P156" i="5"/>
  <c r="BK156" i="5"/>
  <c r="J156" i="5"/>
  <c r="BE156" i="5"/>
  <c r="BI154" i="5"/>
  <c r="BH154" i="5"/>
  <c r="BG154" i="5"/>
  <c r="BF154" i="5"/>
  <c r="T154" i="5"/>
  <c r="R154" i="5"/>
  <c r="P154" i="5"/>
  <c r="BK154" i="5"/>
  <c r="J154" i="5"/>
  <c r="BE154" i="5" s="1"/>
  <c r="BI152" i="5"/>
  <c r="BH152" i="5"/>
  <c r="BG152" i="5"/>
  <c r="BF152" i="5"/>
  <c r="T152" i="5"/>
  <c r="R152" i="5"/>
  <c r="P152" i="5"/>
  <c r="P147" i="5" s="1"/>
  <c r="BK152" i="5"/>
  <c r="J152" i="5"/>
  <c r="BE152" i="5"/>
  <c r="BI150" i="5"/>
  <c r="BH150" i="5"/>
  <c r="BG150" i="5"/>
  <c r="BF150" i="5"/>
  <c r="T150" i="5"/>
  <c r="T147" i="5" s="1"/>
  <c r="R150" i="5"/>
  <c r="P150" i="5"/>
  <c r="BK150" i="5"/>
  <c r="J150" i="5"/>
  <c r="BE150" i="5" s="1"/>
  <c r="BI148" i="5"/>
  <c r="BH148" i="5"/>
  <c r="BG148" i="5"/>
  <c r="BF148" i="5"/>
  <c r="T148" i="5"/>
  <c r="R148" i="5"/>
  <c r="P148" i="5"/>
  <c r="BK148" i="5"/>
  <c r="J148" i="5"/>
  <c r="BE148" i="5" s="1"/>
  <c r="BI145" i="5"/>
  <c r="BH145" i="5"/>
  <c r="BG145" i="5"/>
  <c r="BF145" i="5"/>
  <c r="T145" i="5"/>
  <c r="R145" i="5"/>
  <c r="P145" i="5"/>
  <c r="BK145" i="5"/>
  <c r="J145" i="5"/>
  <c r="BE145" i="5"/>
  <c r="BI143" i="5"/>
  <c r="BH143" i="5"/>
  <c r="BG143" i="5"/>
  <c r="BF143" i="5"/>
  <c r="T143" i="5"/>
  <c r="R143" i="5"/>
  <c r="P143" i="5"/>
  <c r="BK143" i="5"/>
  <c r="BK130" i="5" s="1"/>
  <c r="J130" i="5" s="1"/>
  <c r="J61" i="5" s="1"/>
  <c r="J143" i="5"/>
  <c r="BE143" i="5" s="1"/>
  <c r="BI141" i="5"/>
  <c r="BH141" i="5"/>
  <c r="BG141" i="5"/>
  <c r="BF141" i="5"/>
  <c r="T141" i="5"/>
  <c r="R141" i="5"/>
  <c r="P141" i="5"/>
  <c r="BK141" i="5"/>
  <c r="J141" i="5"/>
  <c r="BE141" i="5"/>
  <c r="BI139" i="5"/>
  <c r="BH139" i="5"/>
  <c r="BG139" i="5"/>
  <c r="BF139" i="5"/>
  <c r="T139" i="5"/>
  <c r="R139" i="5"/>
  <c r="P139" i="5"/>
  <c r="BK139" i="5"/>
  <c r="J139" i="5"/>
  <c r="BE139" i="5" s="1"/>
  <c r="BI137" i="5"/>
  <c r="BH137" i="5"/>
  <c r="BG137" i="5"/>
  <c r="BF137" i="5"/>
  <c r="T137" i="5"/>
  <c r="R137" i="5"/>
  <c r="P137" i="5"/>
  <c r="BK137" i="5"/>
  <c r="J137" i="5"/>
  <c r="BE137" i="5"/>
  <c r="BI135" i="5"/>
  <c r="BH135" i="5"/>
  <c r="BG135" i="5"/>
  <c r="BF135" i="5"/>
  <c r="T135" i="5"/>
  <c r="R135" i="5"/>
  <c r="P135" i="5"/>
  <c r="BK135" i="5"/>
  <c r="J135" i="5"/>
  <c r="BE135" i="5" s="1"/>
  <c r="BI133" i="5"/>
  <c r="BH133" i="5"/>
  <c r="BG133" i="5"/>
  <c r="BF133" i="5"/>
  <c r="T133" i="5"/>
  <c r="R133" i="5"/>
  <c r="P133" i="5"/>
  <c r="BK133" i="5"/>
  <c r="J133" i="5"/>
  <c r="BE133" i="5"/>
  <c r="BI131" i="5"/>
  <c r="BH131" i="5"/>
  <c r="BG131" i="5"/>
  <c r="BF131" i="5"/>
  <c r="T131" i="5"/>
  <c r="R131" i="5"/>
  <c r="P131" i="5"/>
  <c r="P130" i="5" s="1"/>
  <c r="BK131" i="5"/>
  <c r="J131" i="5"/>
  <c r="BE131" i="5" s="1"/>
  <c r="BI128" i="5"/>
  <c r="BH128" i="5"/>
  <c r="BG128" i="5"/>
  <c r="BF128" i="5"/>
  <c r="T128" i="5"/>
  <c r="R128" i="5"/>
  <c r="P128" i="5"/>
  <c r="BK128" i="5"/>
  <c r="J128" i="5"/>
  <c r="BE128" i="5" s="1"/>
  <c r="BI126" i="5"/>
  <c r="BH126" i="5"/>
  <c r="BG126" i="5"/>
  <c r="BF126" i="5"/>
  <c r="T126" i="5"/>
  <c r="R126" i="5"/>
  <c r="P126" i="5"/>
  <c r="BK126" i="5"/>
  <c r="J126" i="5"/>
  <c r="BE126" i="5"/>
  <c r="BI124" i="5"/>
  <c r="BH124" i="5"/>
  <c r="BG124" i="5"/>
  <c r="BF124" i="5"/>
  <c r="T124" i="5"/>
  <c r="R124" i="5"/>
  <c r="P124" i="5"/>
  <c r="BK124" i="5"/>
  <c r="J124" i="5"/>
  <c r="BE124" i="5" s="1"/>
  <c r="BI122" i="5"/>
  <c r="BH122" i="5"/>
  <c r="BG122" i="5"/>
  <c r="BF122" i="5"/>
  <c r="T122" i="5"/>
  <c r="R122" i="5"/>
  <c r="P122" i="5"/>
  <c r="P97" i="5" s="1"/>
  <c r="BK122" i="5"/>
  <c r="J122" i="5"/>
  <c r="BE122" i="5"/>
  <c r="BI120" i="5"/>
  <c r="BH120" i="5"/>
  <c r="BG120" i="5"/>
  <c r="BF120" i="5"/>
  <c r="T120" i="5"/>
  <c r="R120" i="5"/>
  <c r="P120" i="5"/>
  <c r="BK120" i="5"/>
  <c r="J120" i="5"/>
  <c r="BE120" i="5" s="1"/>
  <c r="BI118" i="5"/>
  <c r="BH118" i="5"/>
  <c r="BG118" i="5"/>
  <c r="BF118" i="5"/>
  <c r="T118" i="5"/>
  <c r="R118" i="5"/>
  <c r="P118" i="5"/>
  <c r="BK118" i="5"/>
  <c r="J118" i="5"/>
  <c r="BE118" i="5"/>
  <c r="BI116" i="5"/>
  <c r="BH116" i="5"/>
  <c r="BG116" i="5"/>
  <c r="BF116" i="5"/>
  <c r="T116" i="5"/>
  <c r="R116" i="5"/>
  <c r="P116" i="5"/>
  <c r="BK116" i="5"/>
  <c r="J116" i="5"/>
  <c r="BE116" i="5" s="1"/>
  <c r="BI114" i="5"/>
  <c r="BH114" i="5"/>
  <c r="BG114" i="5"/>
  <c r="BF114" i="5"/>
  <c r="T114" i="5"/>
  <c r="R114" i="5"/>
  <c r="P114" i="5"/>
  <c r="BK114" i="5"/>
  <c r="J114" i="5"/>
  <c r="BE114" i="5"/>
  <c r="BI112" i="5"/>
  <c r="BH112" i="5"/>
  <c r="BG112" i="5"/>
  <c r="BF112" i="5"/>
  <c r="T112" i="5"/>
  <c r="R112" i="5"/>
  <c r="P112" i="5"/>
  <c r="BK112" i="5"/>
  <c r="J112" i="5"/>
  <c r="BE112" i="5" s="1"/>
  <c r="BI110" i="5"/>
  <c r="BH110" i="5"/>
  <c r="BG110" i="5"/>
  <c r="BF110" i="5"/>
  <c r="T110" i="5"/>
  <c r="R110" i="5"/>
  <c r="P110" i="5"/>
  <c r="BK110" i="5"/>
  <c r="J110" i="5"/>
  <c r="BE110" i="5"/>
  <c r="BI108" i="5"/>
  <c r="BH108" i="5"/>
  <c r="BG108" i="5"/>
  <c r="BF108" i="5"/>
  <c r="T108" i="5"/>
  <c r="R108" i="5"/>
  <c r="P108" i="5"/>
  <c r="BK108" i="5"/>
  <c r="J108" i="5"/>
  <c r="BE108" i="5" s="1"/>
  <c r="BI106" i="5"/>
  <c r="BH106" i="5"/>
  <c r="BG106" i="5"/>
  <c r="BF106" i="5"/>
  <c r="T106" i="5"/>
  <c r="R106" i="5"/>
  <c r="P106" i="5"/>
  <c r="BK106" i="5"/>
  <c r="J106" i="5"/>
  <c r="BE106" i="5"/>
  <c r="BI104" i="5"/>
  <c r="BH104" i="5"/>
  <c r="BG104" i="5"/>
  <c r="BF104" i="5"/>
  <c r="T104" i="5"/>
  <c r="R104" i="5"/>
  <c r="P104" i="5"/>
  <c r="BK104" i="5"/>
  <c r="J104" i="5"/>
  <c r="BE104" i="5" s="1"/>
  <c r="BI102" i="5"/>
  <c r="BH102" i="5"/>
  <c r="BG102" i="5"/>
  <c r="BF102" i="5"/>
  <c r="T102" i="5"/>
  <c r="R102" i="5"/>
  <c r="P102" i="5"/>
  <c r="BK102" i="5"/>
  <c r="J102" i="5"/>
  <c r="BE102" i="5"/>
  <c r="BI100" i="5"/>
  <c r="BH100" i="5"/>
  <c r="BG100" i="5"/>
  <c r="BF100" i="5"/>
  <c r="T100" i="5"/>
  <c r="R100" i="5"/>
  <c r="P100" i="5"/>
  <c r="BK100" i="5"/>
  <c r="J100" i="5"/>
  <c r="BE100" i="5" s="1"/>
  <c r="BI98" i="5"/>
  <c r="BH98" i="5"/>
  <c r="BG98" i="5"/>
  <c r="BF98" i="5"/>
  <c r="T98" i="5"/>
  <c r="R98" i="5"/>
  <c r="P98" i="5"/>
  <c r="BK98" i="5"/>
  <c r="J98" i="5"/>
  <c r="BE98" i="5"/>
  <c r="J92" i="5"/>
  <c r="F92" i="5"/>
  <c r="F90" i="5"/>
  <c r="E88" i="5"/>
  <c r="J54" i="5"/>
  <c r="F54" i="5"/>
  <c r="F52" i="5"/>
  <c r="E50" i="5"/>
  <c r="J24" i="5"/>
  <c r="E24" i="5"/>
  <c r="J93" i="5" s="1"/>
  <c r="J23" i="5"/>
  <c r="J18" i="5"/>
  <c r="E18" i="5"/>
  <c r="J17" i="5"/>
  <c r="J12" i="5"/>
  <c r="J90" i="5" s="1"/>
  <c r="E7" i="5"/>
  <c r="E48" i="5" s="1"/>
  <c r="J37" i="4"/>
  <c r="J36" i="4"/>
  <c r="AY57" i="1" s="1"/>
  <c r="J35" i="4"/>
  <c r="AX57" i="1" s="1"/>
  <c r="BI259" i="4"/>
  <c r="BH259" i="4"/>
  <c r="BG259" i="4"/>
  <c r="BF259" i="4"/>
  <c r="T259" i="4"/>
  <c r="R259" i="4"/>
  <c r="P259" i="4"/>
  <c r="BK259" i="4"/>
  <c r="J259" i="4"/>
  <c r="BE259" i="4"/>
  <c r="BI257" i="4"/>
  <c r="BH257" i="4"/>
  <c r="BG257" i="4"/>
  <c r="BF257" i="4"/>
  <c r="T257" i="4"/>
  <c r="R257" i="4"/>
  <c r="P257" i="4"/>
  <c r="BK257" i="4"/>
  <c r="J257" i="4"/>
  <c r="BE257" i="4" s="1"/>
  <c r="BI254" i="4"/>
  <c r="BH254" i="4"/>
  <c r="BG254" i="4"/>
  <c r="BF254" i="4"/>
  <c r="T254" i="4"/>
  <c r="R254" i="4"/>
  <c r="R247" i="4" s="1"/>
  <c r="P254" i="4"/>
  <c r="BK254" i="4"/>
  <c r="J254" i="4"/>
  <c r="BE254" i="4" s="1"/>
  <c r="BI251" i="4"/>
  <c r="BH251" i="4"/>
  <c r="BG251" i="4"/>
  <c r="BF251" i="4"/>
  <c r="T251" i="4"/>
  <c r="R251" i="4"/>
  <c r="P251" i="4"/>
  <c r="BK251" i="4"/>
  <c r="J251" i="4"/>
  <c r="BE251" i="4"/>
  <c r="BI248" i="4"/>
  <c r="BH248" i="4"/>
  <c r="BG248" i="4"/>
  <c r="BF248" i="4"/>
  <c r="T248" i="4"/>
  <c r="R248" i="4"/>
  <c r="P248" i="4"/>
  <c r="P247" i="4"/>
  <c r="BK248" i="4"/>
  <c r="BK247" i="4" s="1"/>
  <c r="J247" i="4" s="1"/>
  <c r="J77" i="4" s="1"/>
  <c r="J248" i="4"/>
  <c r="BE248" i="4" s="1"/>
  <c r="BI245" i="4"/>
  <c r="BH245" i="4"/>
  <c r="BG245" i="4"/>
  <c r="BF245" i="4"/>
  <c r="T245" i="4"/>
  <c r="R245" i="4"/>
  <c r="R240" i="4" s="1"/>
  <c r="P245" i="4"/>
  <c r="BK245" i="4"/>
  <c r="J245" i="4"/>
  <c r="BE245" i="4"/>
  <c r="BI243" i="4"/>
  <c r="BH243" i="4"/>
  <c r="BG243" i="4"/>
  <c r="BF243" i="4"/>
  <c r="T243" i="4"/>
  <c r="R243" i="4"/>
  <c r="P243" i="4"/>
  <c r="BK243" i="4"/>
  <c r="J243" i="4"/>
  <c r="BE243" i="4"/>
  <c r="BI241" i="4"/>
  <c r="BH241" i="4"/>
  <c r="BG241" i="4"/>
  <c r="BF241" i="4"/>
  <c r="T241" i="4"/>
  <c r="T240" i="4"/>
  <c r="R241" i="4"/>
  <c r="P241" i="4"/>
  <c r="P240" i="4" s="1"/>
  <c r="BK241" i="4"/>
  <c r="J241" i="4"/>
  <c r="BE241" i="4" s="1"/>
  <c r="BI238" i="4"/>
  <c r="BH238" i="4"/>
  <c r="BG238" i="4"/>
  <c r="BF238" i="4"/>
  <c r="T238" i="4"/>
  <c r="T237" i="4" s="1"/>
  <c r="T236" i="4" s="1"/>
  <c r="R238" i="4"/>
  <c r="R237" i="4"/>
  <c r="R236" i="4" s="1"/>
  <c r="P238" i="4"/>
  <c r="P237" i="4" s="1"/>
  <c r="P236" i="4" s="1"/>
  <c r="BK238" i="4"/>
  <c r="BK237" i="4" s="1"/>
  <c r="J238" i="4"/>
  <c r="BE238" i="4"/>
  <c r="BI234" i="4"/>
  <c r="BH234" i="4"/>
  <c r="BG234" i="4"/>
  <c r="BF234" i="4"/>
  <c r="T234" i="4"/>
  <c r="T233" i="4"/>
  <c r="R234" i="4"/>
  <c r="R233" i="4"/>
  <c r="P234" i="4"/>
  <c r="P233" i="4" s="1"/>
  <c r="BK234" i="4"/>
  <c r="BK233" i="4" s="1"/>
  <c r="J233" i="4" s="1"/>
  <c r="J73" i="4" s="1"/>
  <c r="J234" i="4"/>
  <c r="BE234" i="4"/>
  <c r="BI231" i="4"/>
  <c r="BH231" i="4"/>
  <c r="BG231" i="4"/>
  <c r="BF231" i="4"/>
  <c r="T231" i="4"/>
  <c r="R231" i="4"/>
  <c r="P231" i="4"/>
  <c r="BK231" i="4"/>
  <c r="J231" i="4"/>
  <c r="BE231" i="4"/>
  <c r="BI229" i="4"/>
  <c r="BH229" i="4"/>
  <c r="BG229" i="4"/>
  <c r="BF229" i="4"/>
  <c r="T229" i="4"/>
  <c r="T226" i="4" s="1"/>
  <c r="R229" i="4"/>
  <c r="P229" i="4"/>
  <c r="BK229" i="4"/>
  <c r="J229" i="4"/>
  <c r="BE229" i="4" s="1"/>
  <c r="BI227" i="4"/>
  <c r="BH227" i="4"/>
  <c r="BG227" i="4"/>
  <c r="BF227" i="4"/>
  <c r="T227" i="4"/>
  <c r="R227" i="4"/>
  <c r="R226" i="4" s="1"/>
  <c r="P227" i="4"/>
  <c r="BK227" i="4"/>
  <c r="BK226" i="4"/>
  <c r="J226" i="4" s="1"/>
  <c r="J72" i="4" s="1"/>
  <c r="J227" i="4"/>
  <c r="BE227" i="4"/>
  <c r="BI224" i="4"/>
  <c r="BH224" i="4"/>
  <c r="BG224" i="4"/>
  <c r="BF224" i="4"/>
  <c r="T224" i="4"/>
  <c r="R224" i="4"/>
  <c r="P224" i="4"/>
  <c r="P219" i="4" s="1"/>
  <c r="BK224" i="4"/>
  <c r="J224" i="4"/>
  <c r="BE224" i="4"/>
  <c r="BI222" i="4"/>
  <c r="BH222" i="4"/>
  <c r="BG222" i="4"/>
  <c r="BF222" i="4"/>
  <c r="T222" i="4"/>
  <c r="T219" i="4" s="1"/>
  <c r="R222" i="4"/>
  <c r="P222" i="4"/>
  <c r="BK222" i="4"/>
  <c r="J222" i="4"/>
  <c r="BE222" i="4" s="1"/>
  <c r="BI220" i="4"/>
  <c r="BH220" i="4"/>
  <c r="BG220" i="4"/>
  <c r="BF220" i="4"/>
  <c r="T220" i="4"/>
  <c r="R220" i="4"/>
  <c r="R219" i="4"/>
  <c r="P220" i="4"/>
  <c r="BK220" i="4"/>
  <c r="BK219" i="4" s="1"/>
  <c r="J219" i="4" s="1"/>
  <c r="J71" i="4" s="1"/>
  <c r="J220" i="4"/>
  <c r="BE220" i="4"/>
  <c r="BI217" i="4"/>
  <c r="BH217" i="4"/>
  <c r="BG217" i="4"/>
  <c r="BF217" i="4"/>
  <c r="T217" i="4"/>
  <c r="R217" i="4"/>
  <c r="P217" i="4"/>
  <c r="P212" i="4" s="1"/>
  <c r="BK217" i="4"/>
  <c r="BK212" i="4" s="1"/>
  <c r="J217" i="4"/>
  <c r="BE217" i="4"/>
  <c r="BI215" i="4"/>
  <c r="BH215" i="4"/>
  <c r="BG215" i="4"/>
  <c r="BF215" i="4"/>
  <c r="T215" i="4"/>
  <c r="T212" i="4" s="1"/>
  <c r="T211" i="4" s="1"/>
  <c r="R215" i="4"/>
  <c r="P215" i="4"/>
  <c r="BK215" i="4"/>
  <c r="J215" i="4"/>
  <c r="BE215" i="4" s="1"/>
  <c r="BI213" i="4"/>
  <c r="BH213" i="4"/>
  <c r="BG213" i="4"/>
  <c r="BF213" i="4"/>
  <c r="T213" i="4"/>
  <c r="R213" i="4"/>
  <c r="R212" i="4" s="1"/>
  <c r="P213" i="4"/>
  <c r="BK213" i="4"/>
  <c r="J213" i="4"/>
  <c r="BE213" i="4"/>
  <c r="BI208" i="4"/>
  <c r="BH208" i="4"/>
  <c r="BG208" i="4"/>
  <c r="BF208" i="4"/>
  <c r="T208" i="4"/>
  <c r="R208" i="4"/>
  <c r="P208" i="4"/>
  <c r="BK208" i="4"/>
  <c r="J208" i="4"/>
  <c r="BE208" i="4" s="1"/>
  <c r="BI205" i="4"/>
  <c r="BH205" i="4"/>
  <c r="BG205" i="4"/>
  <c r="BF205" i="4"/>
  <c r="T205" i="4"/>
  <c r="R205" i="4"/>
  <c r="P205" i="4"/>
  <c r="BK205" i="4"/>
  <c r="J205" i="4"/>
  <c r="BE205" i="4"/>
  <c r="BI202" i="4"/>
  <c r="BH202" i="4"/>
  <c r="BG202" i="4"/>
  <c r="BF202" i="4"/>
  <c r="T202" i="4"/>
  <c r="R202" i="4"/>
  <c r="P202" i="4"/>
  <c r="BK202" i="4"/>
  <c r="J202" i="4"/>
  <c r="BE202" i="4"/>
  <c r="BI199" i="4"/>
  <c r="BH199" i="4"/>
  <c r="BG199" i="4"/>
  <c r="BF199" i="4"/>
  <c r="T199" i="4"/>
  <c r="R199" i="4"/>
  <c r="P199" i="4"/>
  <c r="BK199" i="4"/>
  <c r="J199" i="4"/>
  <c r="BE199" i="4"/>
  <c r="BI196" i="4"/>
  <c r="BH196" i="4"/>
  <c r="BG196" i="4"/>
  <c r="BF196" i="4"/>
  <c r="T196" i="4"/>
  <c r="R196" i="4"/>
  <c r="R191" i="4" s="1"/>
  <c r="P196" i="4"/>
  <c r="BK196" i="4"/>
  <c r="J196" i="4"/>
  <c r="BE196" i="4" s="1"/>
  <c r="BI194" i="4"/>
  <c r="BH194" i="4"/>
  <c r="BG194" i="4"/>
  <c r="BF194" i="4"/>
  <c r="T194" i="4"/>
  <c r="R194" i="4"/>
  <c r="P194" i="4"/>
  <c r="BK194" i="4"/>
  <c r="BK191" i="4" s="1"/>
  <c r="J191" i="4" s="1"/>
  <c r="J68" i="4" s="1"/>
  <c r="J194" i="4"/>
  <c r="BE194" i="4"/>
  <c r="BI192" i="4"/>
  <c r="BH192" i="4"/>
  <c r="BG192" i="4"/>
  <c r="BF192" i="4"/>
  <c r="T192" i="4"/>
  <c r="R192" i="4"/>
  <c r="P192" i="4"/>
  <c r="P191" i="4" s="1"/>
  <c r="BK192" i="4"/>
  <c r="J192" i="4"/>
  <c r="BE192" i="4" s="1"/>
  <c r="BI189" i="4"/>
  <c r="BH189" i="4"/>
  <c r="BG189" i="4"/>
  <c r="BF189" i="4"/>
  <c r="T189" i="4"/>
  <c r="R189" i="4"/>
  <c r="P189" i="4"/>
  <c r="BK189" i="4"/>
  <c r="J189" i="4"/>
  <c r="BE189" i="4"/>
  <c r="BI187" i="4"/>
  <c r="BH187" i="4"/>
  <c r="BG187" i="4"/>
  <c r="BF187" i="4"/>
  <c r="T187" i="4"/>
  <c r="R187" i="4"/>
  <c r="P187" i="4"/>
  <c r="BK187" i="4"/>
  <c r="J187" i="4"/>
  <c r="BE187" i="4"/>
  <c r="BI185" i="4"/>
  <c r="BH185" i="4"/>
  <c r="BG185" i="4"/>
  <c r="BF185" i="4"/>
  <c r="T185" i="4"/>
  <c r="R185" i="4"/>
  <c r="P185" i="4"/>
  <c r="BK185" i="4"/>
  <c r="J185" i="4"/>
  <c r="BE185" i="4" s="1"/>
  <c r="BI183" i="4"/>
  <c r="BH183" i="4"/>
  <c r="BG183" i="4"/>
  <c r="BF183" i="4"/>
  <c r="T183" i="4"/>
  <c r="R183" i="4"/>
  <c r="P183" i="4"/>
  <c r="BK183" i="4"/>
  <c r="J183" i="4"/>
  <c r="BE183" i="4"/>
  <c r="BI181" i="4"/>
  <c r="BH181" i="4"/>
  <c r="BG181" i="4"/>
  <c r="BF181" i="4"/>
  <c r="T181" i="4"/>
  <c r="R181" i="4"/>
  <c r="P181" i="4"/>
  <c r="BK181" i="4"/>
  <c r="J181" i="4"/>
  <c r="BE181" i="4" s="1"/>
  <c r="BI179" i="4"/>
  <c r="BH179" i="4"/>
  <c r="BG179" i="4"/>
  <c r="BF179" i="4"/>
  <c r="T179" i="4"/>
  <c r="R179" i="4"/>
  <c r="P179" i="4"/>
  <c r="BK179" i="4"/>
  <c r="J179" i="4"/>
  <c r="BE179" i="4"/>
  <c r="BI177" i="4"/>
  <c r="BH177" i="4"/>
  <c r="BG177" i="4"/>
  <c r="BF177" i="4"/>
  <c r="T177" i="4"/>
  <c r="R177" i="4"/>
  <c r="R172" i="4" s="1"/>
  <c r="R171" i="4" s="1"/>
  <c r="P177" i="4"/>
  <c r="BK177" i="4"/>
  <c r="J177" i="4"/>
  <c r="BE177" i="4" s="1"/>
  <c r="BI175" i="4"/>
  <c r="BH175" i="4"/>
  <c r="BG175" i="4"/>
  <c r="BF175" i="4"/>
  <c r="T175" i="4"/>
  <c r="R175" i="4"/>
  <c r="P175" i="4"/>
  <c r="P172" i="4" s="1"/>
  <c r="BK175" i="4"/>
  <c r="J175" i="4"/>
  <c r="BE175" i="4"/>
  <c r="BI173" i="4"/>
  <c r="BH173" i="4"/>
  <c r="BG173" i="4"/>
  <c r="BF173" i="4"/>
  <c r="T173" i="4"/>
  <c r="T172" i="4" s="1"/>
  <c r="R173" i="4"/>
  <c r="P173" i="4"/>
  <c r="BK173" i="4"/>
  <c r="BK172" i="4" s="1"/>
  <c r="J172" i="4" s="1"/>
  <c r="J173" i="4"/>
  <c r="BE173" i="4"/>
  <c r="J67" i="4"/>
  <c r="BI169" i="4"/>
  <c r="BH169" i="4"/>
  <c r="BG169" i="4"/>
  <c r="BF169" i="4"/>
  <c r="T169" i="4"/>
  <c r="T168" i="4"/>
  <c r="R169" i="4"/>
  <c r="R168" i="4" s="1"/>
  <c r="P169" i="4"/>
  <c r="P168" i="4"/>
  <c r="BK169" i="4"/>
  <c r="BK168" i="4" s="1"/>
  <c r="J169" i="4"/>
  <c r="BE169" i="4"/>
  <c r="BI166" i="4"/>
  <c r="BH166" i="4"/>
  <c r="BG166" i="4"/>
  <c r="BF166" i="4"/>
  <c r="T166" i="4"/>
  <c r="R166" i="4"/>
  <c r="P166" i="4"/>
  <c r="BK166" i="4"/>
  <c r="J166" i="4"/>
  <c r="BE166" i="4"/>
  <c r="BI164" i="4"/>
  <c r="BH164" i="4"/>
  <c r="BG164" i="4"/>
  <c r="BF164" i="4"/>
  <c r="T164" i="4"/>
  <c r="R164" i="4"/>
  <c r="P164" i="4"/>
  <c r="BK164" i="4"/>
  <c r="J164" i="4"/>
  <c r="BE164" i="4" s="1"/>
  <c r="BI162" i="4"/>
  <c r="BH162" i="4"/>
  <c r="BG162" i="4"/>
  <c r="BF162" i="4"/>
  <c r="T162" i="4"/>
  <c r="R162" i="4"/>
  <c r="P162" i="4"/>
  <c r="BK162" i="4"/>
  <c r="J162" i="4"/>
  <c r="BE162" i="4"/>
  <c r="BI160" i="4"/>
  <c r="BH160" i="4"/>
  <c r="BG160" i="4"/>
  <c r="BF160" i="4"/>
  <c r="T160" i="4"/>
  <c r="R160" i="4"/>
  <c r="P160" i="4"/>
  <c r="BK160" i="4"/>
  <c r="J160" i="4"/>
  <c r="BE160" i="4" s="1"/>
  <c r="BI158" i="4"/>
  <c r="BH158" i="4"/>
  <c r="BG158" i="4"/>
  <c r="BF158" i="4"/>
  <c r="T158" i="4"/>
  <c r="R158" i="4"/>
  <c r="P158" i="4"/>
  <c r="BK158" i="4"/>
  <c r="J158" i="4"/>
  <c r="BE158" i="4"/>
  <c r="BI156" i="4"/>
  <c r="BH156" i="4"/>
  <c r="BG156" i="4"/>
  <c r="BF156" i="4"/>
  <c r="T156" i="4"/>
  <c r="R156" i="4"/>
  <c r="R155" i="4"/>
  <c r="R154" i="4" s="1"/>
  <c r="P156" i="4"/>
  <c r="BK156" i="4"/>
  <c r="BK155" i="4" s="1"/>
  <c r="J155" i="4" s="1"/>
  <c r="J156" i="4"/>
  <c r="BE156" i="4"/>
  <c r="J64" i="4"/>
  <c r="BI152" i="4"/>
  <c r="BH152" i="4"/>
  <c r="BG152" i="4"/>
  <c r="BF152" i="4"/>
  <c r="T152" i="4"/>
  <c r="R152" i="4"/>
  <c r="P152" i="4"/>
  <c r="P145" i="4" s="1"/>
  <c r="BK152" i="4"/>
  <c r="J152" i="4"/>
  <c r="BE152" i="4"/>
  <c r="BI149" i="4"/>
  <c r="BH149" i="4"/>
  <c r="BG149" i="4"/>
  <c r="BF149" i="4"/>
  <c r="T149" i="4"/>
  <c r="T145" i="4" s="1"/>
  <c r="R149" i="4"/>
  <c r="P149" i="4"/>
  <c r="BK149" i="4"/>
  <c r="J149" i="4"/>
  <c r="BE149" i="4"/>
  <c r="BI146" i="4"/>
  <c r="BH146" i="4"/>
  <c r="BG146" i="4"/>
  <c r="BF146" i="4"/>
  <c r="T146" i="4"/>
  <c r="R146" i="4"/>
  <c r="R145" i="4" s="1"/>
  <c r="P146" i="4"/>
  <c r="BK146" i="4"/>
  <c r="BK145" i="4" s="1"/>
  <c r="J146" i="4"/>
  <c r="BE146" i="4"/>
  <c r="BI143" i="4"/>
  <c r="BH143" i="4"/>
  <c r="BG143" i="4"/>
  <c r="BF143" i="4"/>
  <c r="T143" i="4"/>
  <c r="R143" i="4"/>
  <c r="P143" i="4"/>
  <c r="BK143" i="4"/>
  <c r="J143" i="4"/>
  <c r="BE143" i="4"/>
  <c r="BI141" i="4"/>
  <c r="BH141" i="4"/>
  <c r="BG141" i="4"/>
  <c r="BF141" i="4"/>
  <c r="T141" i="4"/>
  <c r="R141" i="4"/>
  <c r="P141" i="4"/>
  <c r="BK141" i="4"/>
  <c r="J141" i="4"/>
  <c r="BE141" i="4" s="1"/>
  <c r="BI139" i="4"/>
  <c r="BH139" i="4"/>
  <c r="BG139" i="4"/>
  <c r="BF139" i="4"/>
  <c r="T139" i="4"/>
  <c r="R139" i="4"/>
  <c r="P139" i="4"/>
  <c r="BK139" i="4"/>
  <c r="J139" i="4"/>
  <c r="BE139" i="4"/>
  <c r="BI137" i="4"/>
  <c r="BH137" i="4"/>
  <c r="BG137" i="4"/>
  <c r="BF137" i="4"/>
  <c r="T137" i="4"/>
  <c r="R137" i="4"/>
  <c r="P137" i="4"/>
  <c r="BK137" i="4"/>
  <c r="J137" i="4"/>
  <c r="BE137" i="4"/>
  <c r="BI135" i="4"/>
  <c r="BH135" i="4"/>
  <c r="BG135" i="4"/>
  <c r="BF135" i="4"/>
  <c r="T135" i="4"/>
  <c r="R135" i="4"/>
  <c r="P135" i="4"/>
  <c r="BK135" i="4"/>
  <c r="J135" i="4"/>
  <c r="BE135" i="4"/>
  <c r="BI133" i="4"/>
  <c r="BH133" i="4"/>
  <c r="BG133" i="4"/>
  <c r="BF133" i="4"/>
  <c r="T133" i="4"/>
  <c r="R133" i="4"/>
  <c r="P133" i="4"/>
  <c r="BK133" i="4"/>
  <c r="J133" i="4"/>
  <c r="BE133" i="4" s="1"/>
  <c r="BI131" i="4"/>
  <c r="BH131" i="4"/>
  <c r="BG131" i="4"/>
  <c r="BF131" i="4"/>
  <c r="T131" i="4"/>
  <c r="R131" i="4"/>
  <c r="P131" i="4"/>
  <c r="BK131" i="4"/>
  <c r="J131" i="4"/>
  <c r="BE131" i="4"/>
  <c r="BI129" i="4"/>
  <c r="BH129" i="4"/>
  <c r="BG129" i="4"/>
  <c r="BF129" i="4"/>
  <c r="T129" i="4"/>
  <c r="R129" i="4"/>
  <c r="P129" i="4"/>
  <c r="BK129" i="4"/>
  <c r="J129" i="4"/>
  <c r="BE129" i="4"/>
  <c r="BI127" i="4"/>
  <c r="BH127" i="4"/>
  <c r="BG127" i="4"/>
  <c r="BF127" i="4"/>
  <c r="T127" i="4"/>
  <c r="R127" i="4"/>
  <c r="P127" i="4"/>
  <c r="BK127" i="4"/>
  <c r="J127" i="4"/>
  <c r="BE127" i="4"/>
  <c r="BI125" i="4"/>
  <c r="BH125" i="4"/>
  <c r="BG125" i="4"/>
  <c r="BF125" i="4"/>
  <c r="T125" i="4"/>
  <c r="R125" i="4"/>
  <c r="P125" i="4"/>
  <c r="BK125" i="4"/>
  <c r="J125" i="4"/>
  <c r="BE125" i="4" s="1"/>
  <c r="BI123" i="4"/>
  <c r="BH123" i="4"/>
  <c r="BG123" i="4"/>
  <c r="BF123" i="4"/>
  <c r="T123" i="4"/>
  <c r="R123" i="4"/>
  <c r="P123" i="4"/>
  <c r="BK123" i="4"/>
  <c r="J123" i="4"/>
  <c r="BE123" i="4"/>
  <c r="BI121" i="4"/>
  <c r="BH121" i="4"/>
  <c r="BG121" i="4"/>
  <c r="BF121" i="4"/>
  <c r="T121" i="4"/>
  <c r="R121" i="4"/>
  <c r="P121" i="4"/>
  <c r="BK121" i="4"/>
  <c r="J121" i="4"/>
  <c r="BE121" i="4" s="1"/>
  <c r="BI119" i="4"/>
  <c r="BH119" i="4"/>
  <c r="BG119" i="4"/>
  <c r="BF119" i="4"/>
  <c r="T119" i="4"/>
  <c r="R119" i="4"/>
  <c r="P119" i="4"/>
  <c r="BK119" i="4"/>
  <c r="J119" i="4"/>
  <c r="BE119" i="4"/>
  <c r="BI117" i="4"/>
  <c r="BH117" i="4"/>
  <c r="BG117" i="4"/>
  <c r="BF117" i="4"/>
  <c r="T117" i="4"/>
  <c r="R117" i="4"/>
  <c r="P117" i="4"/>
  <c r="BK117" i="4"/>
  <c r="J117" i="4"/>
  <c r="BE117" i="4" s="1"/>
  <c r="BI115" i="4"/>
  <c r="BH115" i="4"/>
  <c r="BG115" i="4"/>
  <c r="BF115" i="4"/>
  <c r="T115" i="4"/>
  <c r="R115" i="4"/>
  <c r="P115" i="4"/>
  <c r="BK115" i="4"/>
  <c r="J115" i="4"/>
  <c r="BE115" i="4"/>
  <c r="BI113" i="4"/>
  <c r="BH113" i="4"/>
  <c r="BG113" i="4"/>
  <c r="BF113" i="4"/>
  <c r="T113" i="4"/>
  <c r="R113" i="4"/>
  <c r="P113" i="4"/>
  <c r="BK113" i="4"/>
  <c r="J113" i="4"/>
  <c r="BE113" i="4"/>
  <c r="BI111" i="4"/>
  <c r="BH111" i="4"/>
  <c r="BG111" i="4"/>
  <c r="F35" i="4" s="1"/>
  <c r="BB57" i="1" s="1"/>
  <c r="BF111" i="4"/>
  <c r="T111" i="4"/>
  <c r="R111" i="4"/>
  <c r="P111" i="4"/>
  <c r="BK111" i="4"/>
  <c r="J111" i="4"/>
  <c r="BE111" i="4"/>
  <c r="BI109" i="4"/>
  <c r="BH109" i="4"/>
  <c r="BG109" i="4"/>
  <c r="BF109" i="4"/>
  <c r="T109" i="4"/>
  <c r="R109" i="4"/>
  <c r="P109" i="4"/>
  <c r="BK109" i="4"/>
  <c r="J109" i="4"/>
  <c r="BE109" i="4" s="1"/>
  <c r="BI107" i="4"/>
  <c r="BH107" i="4"/>
  <c r="BG107" i="4"/>
  <c r="BF107" i="4"/>
  <c r="T107" i="4"/>
  <c r="R107" i="4"/>
  <c r="P107" i="4"/>
  <c r="BK107" i="4"/>
  <c r="J107" i="4"/>
  <c r="BE107" i="4"/>
  <c r="BI105" i="4"/>
  <c r="BH105" i="4"/>
  <c r="BG105" i="4"/>
  <c r="BF105" i="4"/>
  <c r="T105" i="4"/>
  <c r="R105" i="4"/>
  <c r="P105" i="4"/>
  <c r="BK105" i="4"/>
  <c r="J105" i="4"/>
  <c r="BE105" i="4" s="1"/>
  <c r="BI103" i="4"/>
  <c r="BH103" i="4"/>
  <c r="BG103" i="4"/>
  <c r="BF103" i="4"/>
  <c r="T103" i="4"/>
  <c r="R103" i="4"/>
  <c r="P103" i="4"/>
  <c r="BK103" i="4"/>
  <c r="J103" i="4"/>
  <c r="BE103" i="4"/>
  <c r="BI99" i="4"/>
  <c r="BH99" i="4"/>
  <c r="BG99" i="4"/>
  <c r="BF99" i="4"/>
  <c r="T99" i="4"/>
  <c r="R99" i="4"/>
  <c r="P99" i="4"/>
  <c r="BK99" i="4"/>
  <c r="J99" i="4"/>
  <c r="BE99" i="4"/>
  <c r="J93" i="4"/>
  <c r="F93" i="4"/>
  <c r="F91" i="4"/>
  <c r="E89" i="4"/>
  <c r="J54" i="4"/>
  <c r="F54" i="4"/>
  <c r="F52" i="4"/>
  <c r="E50" i="4"/>
  <c r="J24" i="4"/>
  <c r="E24" i="4"/>
  <c r="J94" i="4"/>
  <c r="J55" i="4"/>
  <c r="J23" i="4"/>
  <c r="J18" i="4"/>
  <c r="E18" i="4"/>
  <c r="F55" i="4" s="1"/>
  <c r="F94" i="4"/>
  <c r="J17" i="4"/>
  <c r="J12" i="4"/>
  <c r="E7" i="4"/>
  <c r="E87" i="4"/>
  <c r="E48" i="4"/>
  <c r="J37" i="3"/>
  <c r="J36" i="3"/>
  <c r="AY56" i="1"/>
  <c r="J35" i="3"/>
  <c r="AX56" i="1" s="1"/>
  <c r="BI352" i="3"/>
  <c r="BH352" i="3"/>
  <c r="BG352" i="3"/>
  <c r="BF352" i="3"/>
  <c r="T352" i="3"/>
  <c r="R352" i="3"/>
  <c r="P352" i="3"/>
  <c r="BK352" i="3"/>
  <c r="J352" i="3"/>
  <c r="BE352" i="3"/>
  <c r="BI350" i="3"/>
  <c r="BH350" i="3"/>
  <c r="BG350" i="3"/>
  <c r="BF350" i="3"/>
  <c r="T350" i="3"/>
  <c r="T349" i="3" s="1"/>
  <c r="R350" i="3"/>
  <c r="R349" i="3"/>
  <c r="P350" i="3"/>
  <c r="P349" i="3" s="1"/>
  <c r="BK350" i="3"/>
  <c r="BK349" i="3"/>
  <c r="J349" i="3" s="1"/>
  <c r="J70" i="3" s="1"/>
  <c r="J350" i="3"/>
  <c r="BE350" i="3"/>
  <c r="BI347" i="3"/>
  <c r="BH347" i="3"/>
  <c r="BG347" i="3"/>
  <c r="BF347" i="3"/>
  <c r="T347" i="3"/>
  <c r="R347" i="3"/>
  <c r="P347" i="3"/>
  <c r="BK347" i="3"/>
  <c r="J347" i="3"/>
  <c r="BE347" i="3" s="1"/>
  <c r="BI345" i="3"/>
  <c r="BH345" i="3"/>
  <c r="BG345" i="3"/>
  <c r="BF345" i="3"/>
  <c r="T345" i="3"/>
  <c r="R345" i="3"/>
  <c r="P345" i="3"/>
  <c r="BK345" i="3"/>
  <c r="J345" i="3"/>
  <c r="BE345" i="3"/>
  <c r="BI343" i="3"/>
  <c r="BH343" i="3"/>
  <c r="BG343" i="3"/>
  <c r="BF343" i="3"/>
  <c r="T343" i="3"/>
  <c r="T342" i="3" s="1"/>
  <c r="R343" i="3"/>
  <c r="R342" i="3"/>
  <c r="P343" i="3"/>
  <c r="BK343" i="3"/>
  <c r="BK342" i="3"/>
  <c r="J342" i="3"/>
  <c r="J343" i="3"/>
  <c r="BE343" i="3"/>
  <c r="J69" i="3"/>
  <c r="BI340" i="3"/>
  <c r="BH340" i="3"/>
  <c r="BG340" i="3"/>
  <c r="BF340" i="3"/>
  <c r="T340" i="3"/>
  <c r="R340" i="3"/>
  <c r="P340" i="3"/>
  <c r="BK340" i="3"/>
  <c r="J340" i="3"/>
  <c r="BE340" i="3" s="1"/>
  <c r="BI338" i="3"/>
  <c r="BH338" i="3"/>
  <c r="BG338" i="3"/>
  <c r="BF338" i="3"/>
  <c r="T338" i="3"/>
  <c r="R338" i="3"/>
  <c r="P338" i="3"/>
  <c r="BK338" i="3"/>
  <c r="J338" i="3"/>
  <c r="BE338" i="3"/>
  <c r="BI336" i="3"/>
  <c r="BH336" i="3"/>
  <c r="BG336" i="3"/>
  <c r="BF336" i="3"/>
  <c r="T336" i="3"/>
  <c r="R336" i="3"/>
  <c r="P336" i="3"/>
  <c r="BK336" i="3"/>
  <c r="J336" i="3"/>
  <c r="BE336" i="3" s="1"/>
  <c r="BI334" i="3"/>
  <c r="BH334" i="3"/>
  <c r="BG334" i="3"/>
  <c r="BF334" i="3"/>
  <c r="T334" i="3"/>
  <c r="R334" i="3"/>
  <c r="P334" i="3"/>
  <c r="BK334" i="3"/>
  <c r="J334" i="3"/>
  <c r="BE334" i="3"/>
  <c r="BI332" i="3"/>
  <c r="BH332" i="3"/>
  <c r="BG332" i="3"/>
  <c r="BF332" i="3"/>
  <c r="T332" i="3"/>
  <c r="R332" i="3"/>
  <c r="P332" i="3"/>
  <c r="BK332" i="3"/>
  <c r="J332" i="3"/>
  <c r="BE332" i="3" s="1"/>
  <c r="BI330" i="3"/>
  <c r="BH330" i="3"/>
  <c r="BG330" i="3"/>
  <c r="BF330" i="3"/>
  <c r="T330" i="3"/>
  <c r="R330" i="3"/>
  <c r="P330" i="3"/>
  <c r="BK330" i="3"/>
  <c r="J330" i="3"/>
  <c r="BE330" i="3"/>
  <c r="BI328" i="3"/>
  <c r="BH328" i="3"/>
  <c r="BG328" i="3"/>
  <c r="BF328" i="3"/>
  <c r="T328" i="3"/>
  <c r="R328" i="3"/>
  <c r="P328" i="3"/>
  <c r="BK328" i="3"/>
  <c r="J328" i="3"/>
  <c r="BE328" i="3" s="1"/>
  <c r="BI326" i="3"/>
  <c r="BH326" i="3"/>
  <c r="BG326" i="3"/>
  <c r="BF326" i="3"/>
  <c r="T326" i="3"/>
  <c r="R326" i="3"/>
  <c r="P326" i="3"/>
  <c r="BK326" i="3"/>
  <c r="J326" i="3"/>
  <c r="BE326" i="3"/>
  <c r="BI324" i="3"/>
  <c r="BH324" i="3"/>
  <c r="BG324" i="3"/>
  <c r="BF324" i="3"/>
  <c r="T324" i="3"/>
  <c r="R324" i="3"/>
  <c r="P324" i="3"/>
  <c r="BK324" i="3"/>
  <c r="J324" i="3"/>
  <c r="BE324" i="3" s="1"/>
  <c r="BI322" i="3"/>
  <c r="BH322" i="3"/>
  <c r="BG322" i="3"/>
  <c r="BF322" i="3"/>
  <c r="T322" i="3"/>
  <c r="R322" i="3"/>
  <c r="P322" i="3"/>
  <c r="BK322" i="3"/>
  <c r="J322" i="3"/>
  <c r="BE322" i="3"/>
  <c r="BI320" i="3"/>
  <c r="BH320" i="3"/>
  <c r="BG320" i="3"/>
  <c r="BF320" i="3"/>
  <c r="T320" i="3"/>
  <c r="R320" i="3"/>
  <c r="P320" i="3"/>
  <c r="BK320" i="3"/>
  <c r="J320" i="3"/>
  <c r="BE320" i="3" s="1"/>
  <c r="BI318" i="3"/>
  <c r="BH318" i="3"/>
  <c r="BG318" i="3"/>
  <c r="BF318" i="3"/>
  <c r="T318" i="3"/>
  <c r="R318" i="3"/>
  <c r="P318" i="3"/>
  <c r="BK318" i="3"/>
  <c r="J318" i="3"/>
  <c r="BE318" i="3"/>
  <c r="BI316" i="3"/>
  <c r="BH316" i="3"/>
  <c r="BG316" i="3"/>
  <c r="BF316" i="3"/>
  <c r="T316" i="3"/>
  <c r="R316" i="3"/>
  <c r="P316" i="3"/>
  <c r="BK316" i="3"/>
  <c r="J316" i="3"/>
  <c r="BE316" i="3" s="1"/>
  <c r="BI314" i="3"/>
  <c r="BH314" i="3"/>
  <c r="BG314" i="3"/>
  <c r="BF314" i="3"/>
  <c r="T314" i="3"/>
  <c r="R314" i="3"/>
  <c r="P314" i="3"/>
  <c r="BK314" i="3"/>
  <c r="J314" i="3"/>
  <c r="BE314" i="3"/>
  <c r="BI312" i="3"/>
  <c r="BH312" i="3"/>
  <c r="BG312" i="3"/>
  <c r="BF312" i="3"/>
  <c r="T312" i="3"/>
  <c r="R312" i="3"/>
  <c r="P312" i="3"/>
  <c r="BK312" i="3"/>
  <c r="J312" i="3"/>
  <c r="BE312" i="3" s="1"/>
  <c r="BI310" i="3"/>
  <c r="BH310" i="3"/>
  <c r="BG310" i="3"/>
  <c r="BF310" i="3"/>
  <c r="T310" i="3"/>
  <c r="R310" i="3"/>
  <c r="P310" i="3"/>
  <c r="P293" i="3" s="1"/>
  <c r="BK310" i="3"/>
  <c r="J310" i="3"/>
  <c r="BE310" i="3"/>
  <c r="BI308" i="3"/>
  <c r="BH308" i="3"/>
  <c r="BG308" i="3"/>
  <c r="BF308" i="3"/>
  <c r="T308" i="3"/>
  <c r="R308" i="3"/>
  <c r="P308" i="3"/>
  <c r="BK308" i="3"/>
  <c r="J308" i="3"/>
  <c r="BE308" i="3" s="1"/>
  <c r="BI306" i="3"/>
  <c r="BH306" i="3"/>
  <c r="BG306" i="3"/>
  <c r="BF306" i="3"/>
  <c r="T306" i="3"/>
  <c r="R306" i="3"/>
  <c r="P306" i="3"/>
  <c r="BK306" i="3"/>
  <c r="J306" i="3"/>
  <c r="BE306" i="3"/>
  <c r="BI304" i="3"/>
  <c r="BH304" i="3"/>
  <c r="BG304" i="3"/>
  <c r="BF304" i="3"/>
  <c r="T304" i="3"/>
  <c r="R304" i="3"/>
  <c r="P304" i="3"/>
  <c r="BK304" i="3"/>
  <c r="J304" i="3"/>
  <c r="BE304" i="3" s="1"/>
  <c r="BI302" i="3"/>
  <c r="BH302" i="3"/>
  <c r="BG302" i="3"/>
  <c r="BF302" i="3"/>
  <c r="T302" i="3"/>
  <c r="R302" i="3"/>
  <c r="P302" i="3"/>
  <c r="BK302" i="3"/>
  <c r="J302" i="3"/>
  <c r="BE302" i="3"/>
  <c r="BI300" i="3"/>
  <c r="BH300" i="3"/>
  <c r="BG300" i="3"/>
  <c r="BF300" i="3"/>
  <c r="T300" i="3"/>
  <c r="R300" i="3"/>
  <c r="P300" i="3"/>
  <c r="BK300" i="3"/>
  <c r="J300" i="3"/>
  <c r="BE300" i="3" s="1"/>
  <c r="BI298" i="3"/>
  <c r="BH298" i="3"/>
  <c r="BG298" i="3"/>
  <c r="BF298" i="3"/>
  <c r="T298" i="3"/>
  <c r="R298" i="3"/>
  <c r="P298" i="3"/>
  <c r="BK298" i="3"/>
  <c r="J298" i="3"/>
  <c r="BE298" i="3"/>
  <c r="BI296" i="3"/>
  <c r="BH296" i="3"/>
  <c r="BG296" i="3"/>
  <c r="BF296" i="3"/>
  <c r="T296" i="3"/>
  <c r="R296" i="3"/>
  <c r="P296" i="3"/>
  <c r="BK296" i="3"/>
  <c r="J296" i="3"/>
  <c r="BE296" i="3" s="1"/>
  <c r="BI294" i="3"/>
  <c r="BH294" i="3"/>
  <c r="BG294" i="3"/>
  <c r="BF294" i="3"/>
  <c r="T294" i="3"/>
  <c r="T293" i="3"/>
  <c r="R294" i="3"/>
  <c r="P294" i="3"/>
  <c r="BK294" i="3"/>
  <c r="J294" i="3"/>
  <c r="BE294" i="3" s="1"/>
  <c r="BI291" i="3"/>
  <c r="BH291" i="3"/>
  <c r="BG291" i="3"/>
  <c r="BF291" i="3"/>
  <c r="T291" i="3"/>
  <c r="R291" i="3"/>
  <c r="P291" i="3"/>
  <c r="BK291" i="3"/>
  <c r="J291" i="3"/>
  <c r="BE291" i="3"/>
  <c r="BI289" i="3"/>
  <c r="BH289" i="3"/>
  <c r="BG289" i="3"/>
  <c r="BF289" i="3"/>
  <c r="T289" i="3"/>
  <c r="R289" i="3"/>
  <c r="P289" i="3"/>
  <c r="BK289" i="3"/>
  <c r="J289" i="3"/>
  <c r="BE289" i="3" s="1"/>
  <c r="BI287" i="3"/>
  <c r="BH287" i="3"/>
  <c r="BG287" i="3"/>
  <c r="BF287" i="3"/>
  <c r="T287" i="3"/>
  <c r="R287" i="3"/>
  <c r="P287" i="3"/>
  <c r="P282" i="3" s="1"/>
  <c r="BK287" i="3"/>
  <c r="J287" i="3"/>
  <c r="BE287" i="3"/>
  <c r="BI285" i="3"/>
  <c r="BH285" i="3"/>
  <c r="BG285" i="3"/>
  <c r="BF285" i="3"/>
  <c r="T285" i="3"/>
  <c r="T282" i="3" s="1"/>
  <c r="R285" i="3"/>
  <c r="P285" i="3"/>
  <c r="BK285" i="3"/>
  <c r="J285" i="3"/>
  <c r="BE285" i="3" s="1"/>
  <c r="BI283" i="3"/>
  <c r="BH283" i="3"/>
  <c r="BG283" i="3"/>
  <c r="BF283" i="3"/>
  <c r="T283" i="3"/>
  <c r="R283" i="3"/>
  <c r="R282" i="3" s="1"/>
  <c r="P283" i="3"/>
  <c r="BK283" i="3"/>
  <c r="J283" i="3"/>
  <c r="BE283" i="3"/>
  <c r="BI280" i="3"/>
  <c r="BH280" i="3"/>
  <c r="BG280" i="3"/>
  <c r="BF280" i="3"/>
  <c r="T280" i="3"/>
  <c r="R280" i="3"/>
  <c r="P280" i="3"/>
  <c r="BK280" i="3"/>
  <c r="J280" i="3"/>
  <c r="BE280" i="3"/>
  <c r="BI278" i="3"/>
  <c r="BH278" i="3"/>
  <c r="BG278" i="3"/>
  <c r="BF278" i="3"/>
  <c r="T278" i="3"/>
  <c r="R278" i="3"/>
  <c r="P278" i="3"/>
  <c r="BK278" i="3"/>
  <c r="J278" i="3"/>
  <c r="BE278" i="3"/>
  <c r="BI276" i="3"/>
  <c r="BH276" i="3"/>
  <c r="BG276" i="3"/>
  <c r="BF276" i="3"/>
  <c r="T276" i="3"/>
  <c r="R276" i="3"/>
  <c r="P276" i="3"/>
  <c r="BK276" i="3"/>
  <c r="J276" i="3"/>
  <c r="BE276" i="3"/>
  <c r="BI274" i="3"/>
  <c r="BH274" i="3"/>
  <c r="BG274" i="3"/>
  <c r="BF274" i="3"/>
  <c r="T274" i="3"/>
  <c r="R274" i="3"/>
  <c r="P274" i="3"/>
  <c r="BK274" i="3"/>
  <c r="J274" i="3"/>
  <c r="BE274" i="3" s="1"/>
  <c r="BI272" i="3"/>
  <c r="BH272" i="3"/>
  <c r="BG272" i="3"/>
  <c r="BF272" i="3"/>
  <c r="T272" i="3"/>
  <c r="R272" i="3"/>
  <c r="P272" i="3"/>
  <c r="BK272" i="3"/>
  <c r="J272" i="3"/>
  <c r="BE272" i="3"/>
  <c r="BI270" i="3"/>
  <c r="BH270" i="3"/>
  <c r="BG270" i="3"/>
  <c r="BF270" i="3"/>
  <c r="T270" i="3"/>
  <c r="R270" i="3"/>
  <c r="P270" i="3"/>
  <c r="BK270" i="3"/>
  <c r="J270" i="3"/>
  <c r="BE270" i="3"/>
  <c r="BI268" i="3"/>
  <c r="BH268" i="3"/>
  <c r="BG268" i="3"/>
  <c r="BF268" i="3"/>
  <c r="T268" i="3"/>
  <c r="R268" i="3"/>
  <c r="P268" i="3"/>
  <c r="BK268" i="3"/>
  <c r="J268" i="3"/>
  <c r="BE268" i="3"/>
  <c r="BI266" i="3"/>
  <c r="BH266" i="3"/>
  <c r="BG266" i="3"/>
  <c r="BF266" i="3"/>
  <c r="T266" i="3"/>
  <c r="R266" i="3"/>
  <c r="P266" i="3"/>
  <c r="BK266" i="3"/>
  <c r="J266" i="3"/>
  <c r="BE266" i="3" s="1"/>
  <c r="BI264" i="3"/>
  <c r="BH264" i="3"/>
  <c r="BG264" i="3"/>
  <c r="BF264" i="3"/>
  <c r="T264" i="3"/>
  <c r="R264" i="3"/>
  <c r="P264" i="3"/>
  <c r="BK264" i="3"/>
  <c r="J264" i="3"/>
  <c r="BE264" i="3"/>
  <c r="BI262" i="3"/>
  <c r="BH262" i="3"/>
  <c r="BG262" i="3"/>
  <c r="BF262" i="3"/>
  <c r="T262" i="3"/>
  <c r="R262" i="3"/>
  <c r="P262" i="3"/>
  <c r="BK262" i="3"/>
  <c r="J262" i="3"/>
  <c r="BE262" i="3"/>
  <c r="BI260" i="3"/>
  <c r="BH260" i="3"/>
  <c r="BG260" i="3"/>
  <c r="BF260" i="3"/>
  <c r="T260" i="3"/>
  <c r="R260" i="3"/>
  <c r="P260" i="3"/>
  <c r="BK260" i="3"/>
  <c r="J260" i="3"/>
  <c r="BE260" i="3"/>
  <c r="BI258" i="3"/>
  <c r="BH258" i="3"/>
  <c r="BG258" i="3"/>
  <c r="BF258" i="3"/>
  <c r="T258" i="3"/>
  <c r="R258" i="3"/>
  <c r="P258" i="3"/>
  <c r="BK258" i="3"/>
  <c r="J258" i="3"/>
  <c r="BE258" i="3" s="1"/>
  <c r="BI256" i="3"/>
  <c r="BH256" i="3"/>
  <c r="BG256" i="3"/>
  <c r="BF256" i="3"/>
  <c r="T256" i="3"/>
  <c r="R256" i="3"/>
  <c r="P256" i="3"/>
  <c r="BK256" i="3"/>
  <c r="J256" i="3"/>
  <c r="BE256" i="3"/>
  <c r="BI254" i="3"/>
  <c r="BH254" i="3"/>
  <c r="BG254" i="3"/>
  <c r="BF254" i="3"/>
  <c r="T254" i="3"/>
  <c r="R254" i="3"/>
  <c r="P254" i="3"/>
  <c r="BK254" i="3"/>
  <c r="J254" i="3"/>
  <c r="BE254" i="3"/>
  <c r="BI252" i="3"/>
  <c r="BH252" i="3"/>
  <c r="BG252" i="3"/>
  <c r="BF252" i="3"/>
  <c r="T252" i="3"/>
  <c r="R252" i="3"/>
  <c r="P252" i="3"/>
  <c r="BK252" i="3"/>
  <c r="J252" i="3"/>
  <c r="BE252" i="3"/>
  <c r="BI250" i="3"/>
  <c r="BH250" i="3"/>
  <c r="BG250" i="3"/>
  <c r="BF250" i="3"/>
  <c r="T250" i="3"/>
  <c r="R250" i="3"/>
  <c r="P250" i="3"/>
  <c r="BK250" i="3"/>
  <c r="J250" i="3"/>
  <c r="BE250" i="3" s="1"/>
  <c r="BI248" i="3"/>
  <c r="BH248" i="3"/>
  <c r="BG248" i="3"/>
  <c r="BF248" i="3"/>
  <c r="T248" i="3"/>
  <c r="R248" i="3"/>
  <c r="P248" i="3"/>
  <c r="BK248" i="3"/>
  <c r="J248" i="3"/>
  <c r="BE248" i="3"/>
  <c r="BI246" i="3"/>
  <c r="BH246" i="3"/>
  <c r="BG246" i="3"/>
  <c r="BF246" i="3"/>
  <c r="T246" i="3"/>
  <c r="R246" i="3"/>
  <c r="P246" i="3"/>
  <c r="BK246" i="3"/>
  <c r="J246" i="3"/>
  <c r="BE246" i="3"/>
  <c r="BI244" i="3"/>
  <c r="BH244" i="3"/>
  <c r="BG244" i="3"/>
  <c r="BF244" i="3"/>
  <c r="T244" i="3"/>
  <c r="R244" i="3"/>
  <c r="P244" i="3"/>
  <c r="BK244" i="3"/>
  <c r="J244" i="3"/>
  <c r="BE244" i="3"/>
  <c r="BI242" i="3"/>
  <c r="BH242" i="3"/>
  <c r="BG242" i="3"/>
  <c r="BF242" i="3"/>
  <c r="T242" i="3"/>
  <c r="R242" i="3"/>
  <c r="P242" i="3"/>
  <c r="BK242" i="3"/>
  <c r="J242" i="3"/>
  <c r="BE242" i="3" s="1"/>
  <c r="BI240" i="3"/>
  <c r="BH240" i="3"/>
  <c r="BG240" i="3"/>
  <c r="BF240" i="3"/>
  <c r="T240" i="3"/>
  <c r="R240" i="3"/>
  <c r="P240" i="3"/>
  <c r="BK240" i="3"/>
  <c r="J240" i="3"/>
  <c r="BE240" i="3"/>
  <c r="BI238" i="3"/>
  <c r="BH238" i="3"/>
  <c r="BG238" i="3"/>
  <c r="BF238" i="3"/>
  <c r="T238" i="3"/>
  <c r="R238" i="3"/>
  <c r="P238" i="3"/>
  <c r="BK238" i="3"/>
  <c r="J238" i="3"/>
  <c r="BE238" i="3"/>
  <c r="BI236" i="3"/>
  <c r="BH236" i="3"/>
  <c r="BG236" i="3"/>
  <c r="BF236" i="3"/>
  <c r="T236" i="3"/>
  <c r="R236" i="3"/>
  <c r="P236" i="3"/>
  <c r="BK236" i="3"/>
  <c r="J236" i="3"/>
  <c r="BE236" i="3"/>
  <c r="BI234" i="3"/>
  <c r="BH234" i="3"/>
  <c r="BG234" i="3"/>
  <c r="BF234" i="3"/>
  <c r="T234" i="3"/>
  <c r="R234" i="3"/>
  <c r="P234" i="3"/>
  <c r="BK234" i="3"/>
  <c r="J234" i="3"/>
  <c r="BE234" i="3" s="1"/>
  <c r="BI232" i="3"/>
  <c r="BH232" i="3"/>
  <c r="BG232" i="3"/>
  <c r="BF232" i="3"/>
  <c r="T232" i="3"/>
  <c r="R232" i="3"/>
  <c r="P232" i="3"/>
  <c r="BK232" i="3"/>
  <c r="BK223" i="3" s="1"/>
  <c r="J223" i="3" s="1"/>
  <c r="J66" i="3" s="1"/>
  <c r="J232" i="3"/>
  <c r="BE232" i="3"/>
  <c r="BI230" i="3"/>
  <c r="BH230" i="3"/>
  <c r="BG230" i="3"/>
  <c r="BF230" i="3"/>
  <c r="T230" i="3"/>
  <c r="R230" i="3"/>
  <c r="P230" i="3"/>
  <c r="BK230" i="3"/>
  <c r="J230" i="3"/>
  <c r="BE230" i="3"/>
  <c r="BI228" i="3"/>
  <c r="BH228" i="3"/>
  <c r="BG228" i="3"/>
  <c r="BF228" i="3"/>
  <c r="T228" i="3"/>
  <c r="R228" i="3"/>
  <c r="P228" i="3"/>
  <c r="BK228" i="3"/>
  <c r="J228" i="3"/>
  <c r="BE228" i="3"/>
  <c r="BI226" i="3"/>
  <c r="BH226" i="3"/>
  <c r="BG226" i="3"/>
  <c r="BF226" i="3"/>
  <c r="T226" i="3"/>
  <c r="R226" i="3"/>
  <c r="P226" i="3"/>
  <c r="BK226" i="3"/>
  <c r="J226" i="3"/>
  <c r="BE226" i="3" s="1"/>
  <c r="BI224" i="3"/>
  <c r="BH224" i="3"/>
  <c r="BG224" i="3"/>
  <c r="BF224" i="3"/>
  <c r="T224" i="3"/>
  <c r="R224" i="3"/>
  <c r="R223" i="3" s="1"/>
  <c r="P224" i="3"/>
  <c r="BK224" i="3"/>
  <c r="J224" i="3"/>
  <c r="BE224" i="3"/>
  <c r="BI221" i="3"/>
  <c r="BH221" i="3"/>
  <c r="BG221" i="3"/>
  <c r="BF221" i="3"/>
  <c r="T221" i="3"/>
  <c r="R221" i="3"/>
  <c r="P221" i="3"/>
  <c r="BK221" i="3"/>
  <c r="J221" i="3"/>
  <c r="BE221" i="3"/>
  <c r="BI219" i="3"/>
  <c r="BH219" i="3"/>
  <c r="BG219" i="3"/>
  <c r="BF219" i="3"/>
  <c r="T219" i="3"/>
  <c r="R219" i="3"/>
  <c r="P219" i="3"/>
  <c r="BK219" i="3"/>
  <c r="J219" i="3"/>
  <c r="BE219" i="3"/>
  <c r="BI217" i="3"/>
  <c r="BH217" i="3"/>
  <c r="BG217" i="3"/>
  <c r="BF217" i="3"/>
  <c r="T217" i="3"/>
  <c r="R217" i="3"/>
  <c r="P217" i="3"/>
  <c r="BK217" i="3"/>
  <c r="J217" i="3"/>
  <c r="BE217" i="3"/>
  <c r="BI215" i="3"/>
  <c r="BH215" i="3"/>
  <c r="BG215" i="3"/>
  <c r="BF215" i="3"/>
  <c r="T215" i="3"/>
  <c r="R215" i="3"/>
  <c r="P215" i="3"/>
  <c r="BK215" i="3"/>
  <c r="J215" i="3"/>
  <c r="BE215" i="3" s="1"/>
  <c r="BI213" i="3"/>
  <c r="BH213" i="3"/>
  <c r="BG213" i="3"/>
  <c r="BF213" i="3"/>
  <c r="T213" i="3"/>
  <c r="R213" i="3"/>
  <c r="P213" i="3"/>
  <c r="BK213" i="3"/>
  <c r="J213" i="3"/>
  <c r="BE213" i="3"/>
  <c r="BI211" i="3"/>
  <c r="BH211" i="3"/>
  <c r="BG211" i="3"/>
  <c r="BF211" i="3"/>
  <c r="T211" i="3"/>
  <c r="R211" i="3"/>
  <c r="P211" i="3"/>
  <c r="BK211" i="3"/>
  <c r="J211" i="3"/>
  <c r="BE211" i="3"/>
  <c r="BI209" i="3"/>
  <c r="BH209" i="3"/>
  <c r="BG209" i="3"/>
  <c r="BF209" i="3"/>
  <c r="T209" i="3"/>
  <c r="R209" i="3"/>
  <c r="P209" i="3"/>
  <c r="BK209" i="3"/>
  <c r="J209" i="3"/>
  <c r="BE209" i="3"/>
  <c r="BI207" i="3"/>
  <c r="BH207" i="3"/>
  <c r="BG207" i="3"/>
  <c r="BF207" i="3"/>
  <c r="T207" i="3"/>
  <c r="R207" i="3"/>
  <c r="P207" i="3"/>
  <c r="BK207" i="3"/>
  <c r="J207" i="3"/>
  <c r="BE207" i="3" s="1"/>
  <c r="BI205" i="3"/>
  <c r="BH205" i="3"/>
  <c r="BG205" i="3"/>
  <c r="BF205" i="3"/>
  <c r="T205" i="3"/>
  <c r="R205" i="3"/>
  <c r="P205" i="3"/>
  <c r="BK205" i="3"/>
  <c r="J205" i="3"/>
  <c r="BE205" i="3"/>
  <c r="BI203" i="3"/>
  <c r="BH203" i="3"/>
  <c r="BG203" i="3"/>
  <c r="BF203" i="3"/>
  <c r="T203" i="3"/>
  <c r="R203" i="3"/>
  <c r="P203" i="3"/>
  <c r="BK203" i="3"/>
  <c r="J203" i="3"/>
  <c r="BE203" i="3"/>
  <c r="BI201" i="3"/>
  <c r="BH201" i="3"/>
  <c r="BG201" i="3"/>
  <c r="BF201" i="3"/>
  <c r="T201" i="3"/>
  <c r="R201" i="3"/>
  <c r="P201" i="3"/>
  <c r="BK201" i="3"/>
  <c r="J201" i="3"/>
  <c r="BE201" i="3"/>
  <c r="BI199" i="3"/>
  <c r="BH199" i="3"/>
  <c r="BG199" i="3"/>
  <c r="BF199" i="3"/>
  <c r="T199" i="3"/>
  <c r="R199" i="3"/>
  <c r="P199" i="3"/>
  <c r="BK199" i="3"/>
  <c r="J199" i="3"/>
  <c r="BE199" i="3" s="1"/>
  <c r="BI197" i="3"/>
  <c r="BH197" i="3"/>
  <c r="BG197" i="3"/>
  <c r="BF197" i="3"/>
  <c r="T197" i="3"/>
  <c r="R197" i="3"/>
  <c r="P197" i="3"/>
  <c r="BK197" i="3"/>
  <c r="J197" i="3"/>
  <c r="BE197" i="3"/>
  <c r="BI195" i="3"/>
  <c r="BH195" i="3"/>
  <c r="BG195" i="3"/>
  <c r="BF195" i="3"/>
  <c r="T195" i="3"/>
  <c r="R195" i="3"/>
  <c r="P195" i="3"/>
  <c r="BK195" i="3"/>
  <c r="J195" i="3"/>
  <c r="BE195" i="3"/>
  <c r="BI193" i="3"/>
  <c r="BH193" i="3"/>
  <c r="BG193" i="3"/>
  <c r="BF193" i="3"/>
  <c r="T193" i="3"/>
  <c r="R193" i="3"/>
  <c r="P193" i="3"/>
  <c r="BK193" i="3"/>
  <c r="J193" i="3"/>
  <c r="BE193" i="3"/>
  <c r="BI191" i="3"/>
  <c r="BH191" i="3"/>
  <c r="BG191" i="3"/>
  <c r="BF191" i="3"/>
  <c r="T191" i="3"/>
  <c r="R191" i="3"/>
  <c r="P191" i="3"/>
  <c r="BK191" i="3"/>
  <c r="J191" i="3"/>
  <c r="BE191" i="3" s="1"/>
  <c r="BI189" i="3"/>
  <c r="BH189" i="3"/>
  <c r="BG189" i="3"/>
  <c r="BF189" i="3"/>
  <c r="T189" i="3"/>
  <c r="R189" i="3"/>
  <c r="P189" i="3"/>
  <c r="BK189" i="3"/>
  <c r="J189" i="3"/>
  <c r="BE189" i="3"/>
  <c r="BI187" i="3"/>
  <c r="BH187" i="3"/>
  <c r="BG187" i="3"/>
  <c r="BF187" i="3"/>
  <c r="T187" i="3"/>
  <c r="R187" i="3"/>
  <c r="P187" i="3"/>
  <c r="BK187" i="3"/>
  <c r="J187" i="3"/>
  <c r="BE187" i="3"/>
  <c r="BI185" i="3"/>
  <c r="BH185" i="3"/>
  <c r="BG185" i="3"/>
  <c r="BF185" i="3"/>
  <c r="T185" i="3"/>
  <c r="R185" i="3"/>
  <c r="R182" i="3" s="1"/>
  <c r="P185" i="3"/>
  <c r="BK185" i="3"/>
  <c r="BK182" i="3" s="1"/>
  <c r="J182" i="3" s="1"/>
  <c r="J65" i="3" s="1"/>
  <c r="J185" i="3"/>
  <c r="BE185" i="3"/>
  <c r="BI183" i="3"/>
  <c r="BH183" i="3"/>
  <c r="BG183" i="3"/>
  <c r="BF183" i="3"/>
  <c r="T183" i="3"/>
  <c r="R183" i="3"/>
  <c r="P183" i="3"/>
  <c r="P182" i="3" s="1"/>
  <c r="BK183" i="3"/>
  <c r="J183" i="3"/>
  <c r="BE183" i="3" s="1"/>
  <c r="BI180" i="3"/>
  <c r="BH180" i="3"/>
  <c r="BG180" i="3"/>
  <c r="BF180" i="3"/>
  <c r="T180" i="3"/>
  <c r="R180" i="3"/>
  <c r="P180" i="3"/>
  <c r="BK180" i="3"/>
  <c r="J180" i="3"/>
  <c r="BE180" i="3" s="1"/>
  <c r="BI178" i="3"/>
  <c r="BH178" i="3"/>
  <c r="BG178" i="3"/>
  <c r="BF178" i="3"/>
  <c r="T178" i="3"/>
  <c r="R178" i="3"/>
  <c r="P178" i="3"/>
  <c r="BK178" i="3"/>
  <c r="J178" i="3"/>
  <c r="BE178" i="3"/>
  <c r="BI176" i="3"/>
  <c r="BH176" i="3"/>
  <c r="BG176" i="3"/>
  <c r="BF176" i="3"/>
  <c r="T176" i="3"/>
  <c r="R176" i="3"/>
  <c r="P176" i="3"/>
  <c r="BK176" i="3"/>
  <c r="J176" i="3"/>
  <c r="BE176" i="3"/>
  <c r="BI174" i="3"/>
  <c r="BH174" i="3"/>
  <c r="BG174" i="3"/>
  <c r="BF174" i="3"/>
  <c r="T174" i="3"/>
  <c r="R174" i="3"/>
  <c r="P174" i="3"/>
  <c r="BK174" i="3"/>
  <c r="J174" i="3"/>
  <c r="BE174" i="3"/>
  <c r="BI172" i="3"/>
  <c r="BH172" i="3"/>
  <c r="BG172" i="3"/>
  <c r="BF172" i="3"/>
  <c r="T172" i="3"/>
  <c r="R172" i="3"/>
  <c r="P172" i="3"/>
  <c r="BK172" i="3"/>
  <c r="J172" i="3"/>
  <c r="BE172" i="3" s="1"/>
  <c r="BI170" i="3"/>
  <c r="BH170" i="3"/>
  <c r="BG170" i="3"/>
  <c r="BF170" i="3"/>
  <c r="T170" i="3"/>
  <c r="R170" i="3"/>
  <c r="P170" i="3"/>
  <c r="BK170" i="3"/>
  <c r="J170" i="3"/>
  <c r="BE170" i="3"/>
  <c r="BI168" i="3"/>
  <c r="BH168" i="3"/>
  <c r="BG168" i="3"/>
  <c r="BF168" i="3"/>
  <c r="T168" i="3"/>
  <c r="R168" i="3"/>
  <c r="P168" i="3"/>
  <c r="BK168" i="3"/>
  <c r="J168" i="3"/>
  <c r="BE168" i="3"/>
  <c r="BI166" i="3"/>
  <c r="BH166" i="3"/>
  <c r="BG166" i="3"/>
  <c r="BF166" i="3"/>
  <c r="T166" i="3"/>
  <c r="R166" i="3"/>
  <c r="P166" i="3"/>
  <c r="BK166" i="3"/>
  <c r="J166" i="3"/>
  <c r="BE166" i="3"/>
  <c r="BI164" i="3"/>
  <c r="BH164" i="3"/>
  <c r="BG164" i="3"/>
  <c r="BF164" i="3"/>
  <c r="T164" i="3"/>
  <c r="R164" i="3"/>
  <c r="P164" i="3"/>
  <c r="BK164" i="3"/>
  <c r="J164" i="3"/>
  <c r="BE164" i="3" s="1"/>
  <c r="BI162" i="3"/>
  <c r="BH162" i="3"/>
  <c r="BG162" i="3"/>
  <c r="BF162" i="3"/>
  <c r="T162" i="3"/>
  <c r="R162" i="3"/>
  <c r="P162" i="3"/>
  <c r="BK162" i="3"/>
  <c r="J162" i="3"/>
  <c r="BE162" i="3"/>
  <c r="BI160" i="3"/>
  <c r="BH160" i="3"/>
  <c r="BG160" i="3"/>
  <c r="BF160" i="3"/>
  <c r="T160" i="3"/>
  <c r="R160" i="3"/>
  <c r="P160" i="3"/>
  <c r="BK160" i="3"/>
  <c r="J160" i="3"/>
  <c r="BE160" i="3"/>
  <c r="BI158" i="3"/>
  <c r="BH158" i="3"/>
  <c r="BG158" i="3"/>
  <c r="BF158" i="3"/>
  <c r="T158" i="3"/>
  <c r="R158" i="3"/>
  <c r="P158" i="3"/>
  <c r="BK158" i="3"/>
  <c r="J158" i="3"/>
  <c r="BE158" i="3"/>
  <c r="BI156" i="3"/>
  <c r="BH156" i="3"/>
  <c r="BG156" i="3"/>
  <c r="BF156" i="3"/>
  <c r="T156" i="3"/>
  <c r="R156" i="3"/>
  <c r="P156" i="3"/>
  <c r="BK156" i="3"/>
  <c r="J156" i="3"/>
  <c r="BE156" i="3" s="1"/>
  <c r="BI154" i="3"/>
  <c r="BH154" i="3"/>
  <c r="BG154" i="3"/>
  <c r="BF154" i="3"/>
  <c r="T154" i="3"/>
  <c r="R154" i="3"/>
  <c r="P154" i="3"/>
  <c r="BK154" i="3"/>
  <c r="J154" i="3"/>
  <c r="BE154" i="3"/>
  <c r="BI152" i="3"/>
  <c r="BH152" i="3"/>
  <c r="BG152" i="3"/>
  <c r="BF152" i="3"/>
  <c r="T152" i="3"/>
  <c r="R152" i="3"/>
  <c r="P152" i="3"/>
  <c r="BK152" i="3"/>
  <c r="J152" i="3"/>
  <c r="BE152" i="3"/>
  <c r="BI150" i="3"/>
  <c r="BH150" i="3"/>
  <c r="BG150" i="3"/>
  <c r="BF150" i="3"/>
  <c r="T150" i="3"/>
  <c r="R150" i="3"/>
  <c r="R149" i="3" s="1"/>
  <c r="P150" i="3"/>
  <c r="BK150" i="3"/>
  <c r="BK149" i="3" s="1"/>
  <c r="J150" i="3"/>
  <c r="BE150" i="3" s="1"/>
  <c r="BI145" i="3"/>
  <c r="BH145" i="3"/>
  <c r="BG145" i="3"/>
  <c r="BF145" i="3"/>
  <c r="T145" i="3"/>
  <c r="T144" i="3" s="1"/>
  <c r="R145" i="3"/>
  <c r="R144" i="3"/>
  <c r="P145" i="3"/>
  <c r="P144" i="3"/>
  <c r="BK145" i="3"/>
  <c r="BK144" i="3"/>
  <c r="J144" i="3"/>
  <c r="J62" i="3" s="1"/>
  <c r="J145" i="3"/>
  <c r="BE145" i="3" s="1"/>
  <c r="BI140" i="3"/>
  <c r="BH140" i="3"/>
  <c r="BG140" i="3"/>
  <c r="BF140" i="3"/>
  <c r="T140" i="3"/>
  <c r="R140" i="3"/>
  <c r="P140" i="3"/>
  <c r="BK140" i="3"/>
  <c r="J140" i="3"/>
  <c r="BE140" i="3"/>
  <c r="BI137" i="3"/>
  <c r="BH137" i="3"/>
  <c r="BG137" i="3"/>
  <c r="BF137" i="3"/>
  <c r="T137" i="3"/>
  <c r="R137" i="3"/>
  <c r="P137" i="3"/>
  <c r="BK137" i="3"/>
  <c r="J137" i="3"/>
  <c r="BE137" i="3"/>
  <c r="BI134" i="3"/>
  <c r="BH134" i="3"/>
  <c r="BG134" i="3"/>
  <c r="BF134" i="3"/>
  <c r="T134" i="3"/>
  <c r="R134" i="3"/>
  <c r="P134" i="3"/>
  <c r="BK134" i="3"/>
  <c r="J134" i="3"/>
  <c r="BE134" i="3" s="1"/>
  <c r="BI130" i="3"/>
  <c r="BH130" i="3"/>
  <c r="BG130" i="3"/>
  <c r="BF130" i="3"/>
  <c r="T130" i="3"/>
  <c r="R130" i="3"/>
  <c r="P130" i="3"/>
  <c r="BK130" i="3"/>
  <c r="J130" i="3"/>
  <c r="BE130" i="3"/>
  <c r="BI127" i="3"/>
  <c r="BH127" i="3"/>
  <c r="BG127" i="3"/>
  <c r="BF127" i="3"/>
  <c r="T127" i="3"/>
  <c r="R127" i="3"/>
  <c r="P127" i="3"/>
  <c r="BK127" i="3"/>
  <c r="J127" i="3"/>
  <c r="BE127" i="3"/>
  <c r="BI120" i="3"/>
  <c r="BH120" i="3"/>
  <c r="BG120" i="3"/>
  <c r="BF120" i="3"/>
  <c r="T120" i="3"/>
  <c r="R120" i="3"/>
  <c r="P120" i="3"/>
  <c r="BK120" i="3"/>
  <c r="J120" i="3"/>
  <c r="BE120" i="3"/>
  <c r="BI116" i="3"/>
  <c r="BH116" i="3"/>
  <c r="BG116" i="3"/>
  <c r="BF116" i="3"/>
  <c r="T116" i="3"/>
  <c r="R116" i="3"/>
  <c r="P116" i="3"/>
  <c r="BK116" i="3"/>
  <c r="J116" i="3"/>
  <c r="BE116" i="3" s="1"/>
  <c r="BI109" i="3"/>
  <c r="BH109" i="3"/>
  <c r="BG109" i="3"/>
  <c r="BF109" i="3"/>
  <c r="T109" i="3"/>
  <c r="R109" i="3"/>
  <c r="P109" i="3"/>
  <c r="BK109" i="3"/>
  <c r="J109" i="3"/>
  <c r="BE109" i="3"/>
  <c r="BI105" i="3"/>
  <c r="BH105" i="3"/>
  <c r="BG105" i="3"/>
  <c r="BF105" i="3"/>
  <c r="T105" i="3"/>
  <c r="R105" i="3"/>
  <c r="P105" i="3"/>
  <c r="BK105" i="3"/>
  <c r="J105" i="3"/>
  <c r="BE105" i="3"/>
  <c r="BI103" i="3"/>
  <c r="BH103" i="3"/>
  <c r="BG103" i="3"/>
  <c r="BF103" i="3"/>
  <c r="T103" i="3"/>
  <c r="R103" i="3"/>
  <c r="P103" i="3"/>
  <c r="BK103" i="3"/>
  <c r="J103" i="3"/>
  <c r="BE103" i="3"/>
  <c r="BI101" i="3"/>
  <c r="BH101" i="3"/>
  <c r="BG101" i="3"/>
  <c r="BF101" i="3"/>
  <c r="T101" i="3"/>
  <c r="R101" i="3"/>
  <c r="R92" i="3" s="1"/>
  <c r="P101" i="3"/>
  <c r="BK101" i="3"/>
  <c r="J101" i="3"/>
  <c r="BE101" i="3"/>
  <c r="BI96" i="3"/>
  <c r="BH96" i="3"/>
  <c r="BG96" i="3"/>
  <c r="BF96" i="3"/>
  <c r="T96" i="3"/>
  <c r="R96" i="3"/>
  <c r="P96" i="3"/>
  <c r="P92" i="3" s="1"/>
  <c r="P91" i="3" s="1"/>
  <c r="BK96" i="3"/>
  <c r="J96" i="3"/>
  <c r="BE96" i="3"/>
  <c r="BI93" i="3"/>
  <c r="BH93" i="3"/>
  <c r="F36" i="3"/>
  <c r="BC56" i="1" s="1"/>
  <c r="BG93" i="3"/>
  <c r="BF93" i="3"/>
  <c r="J34" i="3" s="1"/>
  <c r="AW56" i="1" s="1"/>
  <c r="F34" i="3"/>
  <c r="BA56" i="1"/>
  <c r="T93" i="3"/>
  <c r="R93" i="3"/>
  <c r="R91" i="3"/>
  <c r="P93" i="3"/>
  <c r="BK93" i="3"/>
  <c r="BK92" i="3"/>
  <c r="BK91" i="3" s="1"/>
  <c r="J92" i="3"/>
  <c r="J61" i="3" s="1"/>
  <c r="J93" i="3"/>
  <c r="BE93" i="3" s="1"/>
  <c r="J86" i="3"/>
  <c r="F86" i="3"/>
  <c r="F84" i="3"/>
  <c r="E82" i="3"/>
  <c r="J54" i="3"/>
  <c r="F54" i="3"/>
  <c r="F52" i="3"/>
  <c r="E50" i="3"/>
  <c r="J24" i="3"/>
  <c r="E24" i="3"/>
  <c r="J87" i="3" s="1"/>
  <c r="J55" i="3"/>
  <c r="J23" i="3"/>
  <c r="J18" i="3"/>
  <c r="E18" i="3"/>
  <c r="F55" i="3" s="1"/>
  <c r="F87" i="3"/>
  <c r="J17" i="3"/>
  <c r="J12" i="3"/>
  <c r="J52" i="3" s="1"/>
  <c r="J84" i="3"/>
  <c r="E7" i="3"/>
  <c r="E80" i="3"/>
  <c r="E48" i="3"/>
  <c r="J37" i="2"/>
  <c r="J36" i="2"/>
  <c r="AY55" i="1" s="1"/>
  <c r="J35" i="2"/>
  <c r="AX55" i="1" s="1"/>
  <c r="BI1309" i="2"/>
  <c r="BH1309" i="2"/>
  <c r="BG1309" i="2"/>
  <c r="BF1309" i="2"/>
  <c r="T1309" i="2"/>
  <c r="R1309" i="2"/>
  <c r="P1309" i="2"/>
  <c r="BK1309" i="2"/>
  <c r="J1309" i="2"/>
  <c r="BE1309" i="2"/>
  <c r="BI1307" i="2"/>
  <c r="BH1307" i="2"/>
  <c r="BG1307" i="2"/>
  <c r="BF1307" i="2"/>
  <c r="T1307" i="2"/>
  <c r="R1307" i="2"/>
  <c r="P1307" i="2"/>
  <c r="BK1307" i="2"/>
  <c r="J1307" i="2"/>
  <c r="BE1307" i="2" s="1"/>
  <c r="BI1305" i="2"/>
  <c r="BH1305" i="2"/>
  <c r="BG1305" i="2"/>
  <c r="BF1305" i="2"/>
  <c r="T1305" i="2"/>
  <c r="R1305" i="2"/>
  <c r="P1305" i="2"/>
  <c r="BK1305" i="2"/>
  <c r="J1305" i="2"/>
  <c r="BE1305" i="2" s="1"/>
  <c r="BI1303" i="2"/>
  <c r="BH1303" i="2"/>
  <c r="BG1303" i="2"/>
  <c r="BF1303" i="2"/>
  <c r="T1303" i="2"/>
  <c r="R1303" i="2"/>
  <c r="P1303" i="2"/>
  <c r="BK1303" i="2"/>
  <c r="J1303" i="2"/>
  <c r="BE1303" i="2" s="1"/>
  <c r="BI1301" i="2"/>
  <c r="BH1301" i="2"/>
  <c r="BG1301" i="2"/>
  <c r="BF1301" i="2"/>
  <c r="T1301" i="2"/>
  <c r="R1301" i="2"/>
  <c r="P1301" i="2"/>
  <c r="BK1301" i="2"/>
  <c r="J1301" i="2"/>
  <c r="BE1301" i="2"/>
  <c r="BI1299" i="2"/>
  <c r="BH1299" i="2"/>
  <c r="BG1299" i="2"/>
  <c r="BF1299" i="2"/>
  <c r="T1299" i="2"/>
  <c r="R1299" i="2"/>
  <c r="P1299" i="2"/>
  <c r="BK1299" i="2"/>
  <c r="J1299" i="2"/>
  <c r="BE1299" i="2" s="1"/>
  <c r="BI1297" i="2"/>
  <c r="BH1297" i="2"/>
  <c r="BG1297" i="2"/>
  <c r="BF1297" i="2"/>
  <c r="T1297" i="2"/>
  <c r="R1297" i="2"/>
  <c r="P1297" i="2"/>
  <c r="BK1297" i="2"/>
  <c r="J1297" i="2"/>
  <c r="BE1297" i="2" s="1"/>
  <c r="BI1295" i="2"/>
  <c r="BH1295" i="2"/>
  <c r="BG1295" i="2"/>
  <c r="BF1295" i="2"/>
  <c r="T1295" i="2"/>
  <c r="R1295" i="2"/>
  <c r="P1295" i="2"/>
  <c r="BK1295" i="2"/>
  <c r="J1295" i="2"/>
  <c r="BE1295" i="2" s="1"/>
  <c r="BI1293" i="2"/>
  <c r="BH1293" i="2"/>
  <c r="BG1293" i="2"/>
  <c r="BF1293" i="2"/>
  <c r="T1293" i="2"/>
  <c r="R1293" i="2"/>
  <c r="P1293" i="2"/>
  <c r="BK1293" i="2"/>
  <c r="J1293" i="2"/>
  <c r="BE1293" i="2"/>
  <c r="BI1291" i="2"/>
  <c r="BH1291" i="2"/>
  <c r="BG1291" i="2"/>
  <c r="BF1291" i="2"/>
  <c r="T1291" i="2"/>
  <c r="R1291" i="2"/>
  <c r="P1291" i="2"/>
  <c r="BK1291" i="2"/>
  <c r="J1291" i="2"/>
  <c r="BE1291" i="2" s="1"/>
  <c r="BI1289" i="2"/>
  <c r="BH1289" i="2"/>
  <c r="BG1289" i="2"/>
  <c r="BF1289" i="2"/>
  <c r="T1289" i="2"/>
  <c r="R1289" i="2"/>
  <c r="P1289" i="2"/>
  <c r="BK1289" i="2"/>
  <c r="J1289" i="2"/>
  <c r="BE1289" i="2" s="1"/>
  <c r="BI1287" i="2"/>
  <c r="BH1287" i="2"/>
  <c r="BG1287" i="2"/>
  <c r="BF1287" i="2"/>
  <c r="T1287" i="2"/>
  <c r="T1280" i="2" s="1"/>
  <c r="R1287" i="2"/>
  <c r="P1287" i="2"/>
  <c r="BK1287" i="2"/>
  <c r="J1287" i="2"/>
  <c r="BE1287" i="2" s="1"/>
  <c r="BI1285" i="2"/>
  <c r="BH1285" i="2"/>
  <c r="BG1285" i="2"/>
  <c r="BF1285" i="2"/>
  <c r="T1285" i="2"/>
  <c r="R1285" i="2"/>
  <c r="P1285" i="2"/>
  <c r="BK1285" i="2"/>
  <c r="J1285" i="2"/>
  <c r="BE1285" i="2"/>
  <c r="BI1283" i="2"/>
  <c r="BH1283" i="2"/>
  <c r="BG1283" i="2"/>
  <c r="BF1283" i="2"/>
  <c r="T1283" i="2"/>
  <c r="R1283" i="2"/>
  <c r="P1283" i="2"/>
  <c r="BK1283" i="2"/>
  <c r="J1283" i="2"/>
  <c r="BE1283" i="2" s="1"/>
  <c r="BI1281" i="2"/>
  <c r="BH1281" i="2"/>
  <c r="BG1281" i="2"/>
  <c r="BF1281" i="2"/>
  <c r="T1281" i="2"/>
  <c r="R1281" i="2"/>
  <c r="P1281" i="2"/>
  <c r="BK1281" i="2"/>
  <c r="J1281" i="2"/>
  <c r="BE1281" i="2" s="1"/>
  <c r="BI1277" i="2"/>
  <c r="BH1277" i="2"/>
  <c r="BG1277" i="2"/>
  <c r="BF1277" i="2"/>
  <c r="T1277" i="2"/>
  <c r="T1276" i="2"/>
  <c r="R1277" i="2"/>
  <c r="R1276" i="2" s="1"/>
  <c r="P1277" i="2"/>
  <c r="P1276" i="2" s="1"/>
  <c r="BK1277" i="2"/>
  <c r="BK1276" i="2" s="1"/>
  <c r="J1276" i="2" s="1"/>
  <c r="J84" i="2" s="1"/>
  <c r="J1277" i="2"/>
  <c r="BE1277" i="2" s="1"/>
  <c r="BI1269" i="2"/>
  <c r="BH1269" i="2"/>
  <c r="BG1269" i="2"/>
  <c r="BF1269" i="2"/>
  <c r="T1269" i="2"/>
  <c r="R1269" i="2"/>
  <c r="P1269" i="2"/>
  <c r="BK1269" i="2"/>
  <c r="J1269" i="2"/>
  <c r="BE1269" i="2" s="1"/>
  <c r="BI1267" i="2"/>
  <c r="BH1267" i="2"/>
  <c r="BG1267" i="2"/>
  <c r="BF1267" i="2"/>
  <c r="T1267" i="2"/>
  <c r="R1267" i="2"/>
  <c r="P1267" i="2"/>
  <c r="BK1267" i="2"/>
  <c r="J1267" i="2"/>
  <c r="BE1267" i="2" s="1"/>
  <c r="BI1240" i="2"/>
  <c r="BH1240" i="2"/>
  <c r="BG1240" i="2"/>
  <c r="BF1240" i="2"/>
  <c r="T1240" i="2"/>
  <c r="R1240" i="2"/>
  <c r="P1240" i="2"/>
  <c r="BK1240" i="2"/>
  <c r="J1240" i="2"/>
  <c r="BE1240" i="2"/>
  <c r="BI1238" i="2"/>
  <c r="BH1238" i="2"/>
  <c r="BG1238" i="2"/>
  <c r="BF1238" i="2"/>
  <c r="T1238" i="2"/>
  <c r="R1238" i="2"/>
  <c r="R1237" i="2"/>
  <c r="P1238" i="2"/>
  <c r="P1237" i="2" s="1"/>
  <c r="BK1238" i="2"/>
  <c r="BK1237" i="2" s="1"/>
  <c r="J1237" i="2" s="1"/>
  <c r="J1238" i="2"/>
  <c r="BE1238" i="2"/>
  <c r="J83" i="2"/>
  <c r="BI1234" i="2"/>
  <c r="BH1234" i="2"/>
  <c r="BG1234" i="2"/>
  <c r="BF1234" i="2"/>
  <c r="T1234" i="2"/>
  <c r="T1233" i="2" s="1"/>
  <c r="R1234" i="2"/>
  <c r="R1233" i="2"/>
  <c r="P1234" i="2"/>
  <c r="P1233" i="2" s="1"/>
  <c r="BK1234" i="2"/>
  <c r="BK1233" i="2" s="1"/>
  <c r="J1233" i="2" s="1"/>
  <c r="J1234" i="2"/>
  <c r="BE1234" i="2"/>
  <c r="J82" i="2"/>
  <c r="BI1231" i="2"/>
  <c r="BH1231" i="2"/>
  <c r="BG1231" i="2"/>
  <c r="BF1231" i="2"/>
  <c r="T1231" i="2"/>
  <c r="R1231" i="2"/>
  <c r="P1231" i="2"/>
  <c r="BK1231" i="2"/>
  <c r="J1231" i="2"/>
  <c r="BE1231" i="2" s="1"/>
  <c r="BI1221" i="2"/>
  <c r="BH1221" i="2"/>
  <c r="BG1221" i="2"/>
  <c r="BF1221" i="2"/>
  <c r="T1221" i="2"/>
  <c r="R1221" i="2"/>
  <c r="P1221" i="2"/>
  <c r="BK1221" i="2"/>
  <c r="J1221" i="2"/>
  <c r="BE1221" i="2" s="1"/>
  <c r="BI1211" i="2"/>
  <c r="BH1211" i="2"/>
  <c r="BG1211" i="2"/>
  <c r="BF1211" i="2"/>
  <c r="T1211" i="2"/>
  <c r="R1211" i="2"/>
  <c r="P1211" i="2"/>
  <c r="BK1211" i="2"/>
  <c r="J1211" i="2"/>
  <c r="BE1211" i="2" s="1"/>
  <c r="BI1207" i="2"/>
  <c r="BH1207" i="2"/>
  <c r="BG1207" i="2"/>
  <c r="BF1207" i="2"/>
  <c r="T1207" i="2"/>
  <c r="R1207" i="2"/>
  <c r="P1207" i="2"/>
  <c r="BK1207" i="2"/>
  <c r="J1207" i="2"/>
  <c r="BE1207" i="2"/>
  <c r="BI1197" i="2"/>
  <c r="BH1197" i="2"/>
  <c r="BG1197" i="2"/>
  <c r="BF1197" i="2"/>
  <c r="T1197" i="2"/>
  <c r="R1197" i="2"/>
  <c r="P1197" i="2"/>
  <c r="BK1197" i="2"/>
  <c r="J1197" i="2"/>
  <c r="BE1197" i="2" s="1"/>
  <c r="BI1193" i="2"/>
  <c r="BH1193" i="2"/>
  <c r="BG1193" i="2"/>
  <c r="BF1193" i="2"/>
  <c r="T1193" i="2"/>
  <c r="R1193" i="2"/>
  <c r="R1175" i="2" s="1"/>
  <c r="P1193" i="2"/>
  <c r="BK1193" i="2"/>
  <c r="J1193" i="2"/>
  <c r="BE1193" i="2" s="1"/>
  <c r="BI1190" i="2"/>
  <c r="BH1190" i="2"/>
  <c r="BG1190" i="2"/>
  <c r="BF1190" i="2"/>
  <c r="T1190" i="2"/>
  <c r="R1190" i="2"/>
  <c r="P1190" i="2"/>
  <c r="BK1190" i="2"/>
  <c r="J1190" i="2"/>
  <c r="BE1190" i="2" s="1"/>
  <c r="BI1180" i="2"/>
  <c r="BH1180" i="2"/>
  <c r="BG1180" i="2"/>
  <c r="BF1180" i="2"/>
  <c r="T1180" i="2"/>
  <c r="R1180" i="2"/>
  <c r="P1180" i="2"/>
  <c r="BK1180" i="2"/>
  <c r="J1180" i="2"/>
  <c r="BE1180" i="2"/>
  <c r="BI1176" i="2"/>
  <c r="BH1176" i="2"/>
  <c r="BG1176" i="2"/>
  <c r="BF1176" i="2"/>
  <c r="T1176" i="2"/>
  <c r="T1175" i="2" s="1"/>
  <c r="R1176" i="2"/>
  <c r="P1176" i="2"/>
  <c r="BK1176" i="2"/>
  <c r="J1176" i="2"/>
  <c r="BE1176" i="2"/>
  <c r="BI1173" i="2"/>
  <c r="BH1173" i="2"/>
  <c r="BG1173" i="2"/>
  <c r="BF1173" i="2"/>
  <c r="T1173" i="2"/>
  <c r="R1173" i="2"/>
  <c r="P1173" i="2"/>
  <c r="BK1173" i="2"/>
  <c r="J1173" i="2"/>
  <c r="BE1173" i="2" s="1"/>
  <c r="BI1170" i="2"/>
  <c r="BH1170" i="2"/>
  <c r="BG1170" i="2"/>
  <c r="BF1170" i="2"/>
  <c r="T1170" i="2"/>
  <c r="R1170" i="2"/>
  <c r="P1170" i="2"/>
  <c r="BK1170" i="2"/>
  <c r="J1170" i="2"/>
  <c r="BE1170" i="2" s="1"/>
  <c r="BI1167" i="2"/>
  <c r="BH1167" i="2"/>
  <c r="BG1167" i="2"/>
  <c r="BF1167" i="2"/>
  <c r="T1167" i="2"/>
  <c r="R1167" i="2"/>
  <c r="P1167" i="2"/>
  <c r="BK1167" i="2"/>
  <c r="J1167" i="2"/>
  <c r="BE1167" i="2" s="1"/>
  <c r="BI1162" i="2"/>
  <c r="BH1162" i="2"/>
  <c r="BG1162" i="2"/>
  <c r="BF1162" i="2"/>
  <c r="T1162" i="2"/>
  <c r="R1162" i="2"/>
  <c r="P1162" i="2"/>
  <c r="BK1162" i="2"/>
  <c r="J1162" i="2"/>
  <c r="BE1162" i="2"/>
  <c r="BI1151" i="2"/>
  <c r="BH1151" i="2"/>
  <c r="BG1151" i="2"/>
  <c r="BF1151" i="2"/>
  <c r="T1151" i="2"/>
  <c r="R1151" i="2"/>
  <c r="P1151" i="2"/>
  <c r="BK1151" i="2"/>
  <c r="J1151" i="2"/>
  <c r="BE1151" i="2" s="1"/>
  <c r="BI1148" i="2"/>
  <c r="BH1148" i="2"/>
  <c r="BG1148" i="2"/>
  <c r="BF1148" i="2"/>
  <c r="T1148" i="2"/>
  <c r="R1148" i="2"/>
  <c r="P1148" i="2"/>
  <c r="BK1148" i="2"/>
  <c r="J1148" i="2"/>
  <c r="BE1148" i="2" s="1"/>
  <c r="BI1145" i="2"/>
  <c r="BH1145" i="2"/>
  <c r="BG1145" i="2"/>
  <c r="BF1145" i="2"/>
  <c r="T1145" i="2"/>
  <c r="R1145" i="2"/>
  <c r="P1145" i="2"/>
  <c r="BK1145" i="2"/>
  <c r="J1145" i="2"/>
  <c r="BE1145" i="2" s="1"/>
  <c r="BI1142" i="2"/>
  <c r="BH1142" i="2"/>
  <c r="BG1142" i="2"/>
  <c r="BF1142" i="2"/>
  <c r="T1142" i="2"/>
  <c r="R1142" i="2"/>
  <c r="P1142" i="2"/>
  <c r="BK1142" i="2"/>
  <c r="J1142" i="2"/>
  <c r="BE1142" i="2"/>
  <c r="BI1139" i="2"/>
  <c r="BH1139" i="2"/>
  <c r="BG1139" i="2"/>
  <c r="BF1139" i="2"/>
  <c r="T1139" i="2"/>
  <c r="R1139" i="2"/>
  <c r="P1139" i="2"/>
  <c r="BK1139" i="2"/>
  <c r="J1139" i="2"/>
  <c r="BE1139" i="2" s="1"/>
  <c r="BI1136" i="2"/>
  <c r="BH1136" i="2"/>
  <c r="BG1136" i="2"/>
  <c r="BF1136" i="2"/>
  <c r="T1136" i="2"/>
  <c r="R1136" i="2"/>
  <c r="P1136" i="2"/>
  <c r="BK1136" i="2"/>
  <c r="J1136" i="2"/>
  <c r="BE1136" i="2" s="1"/>
  <c r="BI1133" i="2"/>
  <c r="BH1133" i="2"/>
  <c r="BG1133" i="2"/>
  <c r="BF1133" i="2"/>
  <c r="T1133" i="2"/>
  <c r="R1133" i="2"/>
  <c r="P1133" i="2"/>
  <c r="BK1133" i="2"/>
  <c r="J1133" i="2"/>
  <c r="BE1133" i="2" s="1"/>
  <c r="BI1130" i="2"/>
  <c r="BH1130" i="2"/>
  <c r="BG1130" i="2"/>
  <c r="BF1130" i="2"/>
  <c r="T1130" i="2"/>
  <c r="R1130" i="2"/>
  <c r="P1130" i="2"/>
  <c r="BK1130" i="2"/>
  <c r="J1130" i="2"/>
  <c r="BE1130" i="2"/>
  <c r="BI1127" i="2"/>
  <c r="BH1127" i="2"/>
  <c r="BG1127" i="2"/>
  <c r="BF1127" i="2"/>
  <c r="T1127" i="2"/>
  <c r="R1127" i="2"/>
  <c r="P1127" i="2"/>
  <c r="BK1127" i="2"/>
  <c r="J1127" i="2"/>
  <c r="BE1127" i="2" s="1"/>
  <c r="BI1124" i="2"/>
  <c r="BH1124" i="2"/>
  <c r="BG1124" i="2"/>
  <c r="BF1124" i="2"/>
  <c r="T1124" i="2"/>
  <c r="R1124" i="2"/>
  <c r="P1124" i="2"/>
  <c r="BK1124" i="2"/>
  <c r="J1124" i="2"/>
  <c r="BE1124" i="2" s="1"/>
  <c r="BI1121" i="2"/>
  <c r="BH1121" i="2"/>
  <c r="BG1121" i="2"/>
  <c r="BF1121" i="2"/>
  <c r="T1121" i="2"/>
  <c r="R1121" i="2"/>
  <c r="P1121" i="2"/>
  <c r="BK1121" i="2"/>
  <c r="J1121" i="2"/>
  <c r="BE1121" i="2" s="1"/>
  <c r="BI1118" i="2"/>
  <c r="BH1118" i="2"/>
  <c r="BG1118" i="2"/>
  <c r="BF1118" i="2"/>
  <c r="T1118" i="2"/>
  <c r="R1118" i="2"/>
  <c r="P1118" i="2"/>
  <c r="P1117" i="2"/>
  <c r="BK1118" i="2"/>
  <c r="J1118" i="2"/>
  <c r="BE1118" i="2"/>
  <c r="BI1115" i="2"/>
  <c r="BH1115" i="2"/>
  <c r="BG1115" i="2"/>
  <c r="BF1115" i="2"/>
  <c r="T1115" i="2"/>
  <c r="R1115" i="2"/>
  <c r="P1115" i="2"/>
  <c r="BK1115" i="2"/>
  <c r="J1115" i="2"/>
  <c r="BE1115" i="2"/>
  <c r="BI1112" i="2"/>
  <c r="BH1112" i="2"/>
  <c r="BG1112" i="2"/>
  <c r="BF1112" i="2"/>
  <c r="T1112" i="2"/>
  <c r="R1112" i="2"/>
  <c r="P1112" i="2"/>
  <c r="BK1112" i="2"/>
  <c r="J1112" i="2"/>
  <c r="BE1112" i="2" s="1"/>
  <c r="BI1109" i="2"/>
  <c r="BH1109" i="2"/>
  <c r="BG1109" i="2"/>
  <c r="BF1109" i="2"/>
  <c r="T1109" i="2"/>
  <c r="R1109" i="2"/>
  <c r="P1109" i="2"/>
  <c r="BK1109" i="2"/>
  <c r="J1109" i="2"/>
  <c r="BE1109" i="2" s="1"/>
  <c r="BI1106" i="2"/>
  <c r="BH1106" i="2"/>
  <c r="BG1106" i="2"/>
  <c r="BF1106" i="2"/>
  <c r="T1106" i="2"/>
  <c r="R1106" i="2"/>
  <c r="P1106" i="2"/>
  <c r="BK1106" i="2"/>
  <c r="J1106" i="2"/>
  <c r="BE1106" i="2" s="1"/>
  <c r="BI1101" i="2"/>
  <c r="BH1101" i="2"/>
  <c r="BG1101" i="2"/>
  <c r="BF1101" i="2"/>
  <c r="T1101" i="2"/>
  <c r="R1101" i="2"/>
  <c r="P1101" i="2"/>
  <c r="BK1101" i="2"/>
  <c r="J1101" i="2"/>
  <c r="BE1101" i="2"/>
  <c r="BI1098" i="2"/>
  <c r="BH1098" i="2"/>
  <c r="BG1098" i="2"/>
  <c r="BF1098" i="2"/>
  <c r="T1098" i="2"/>
  <c r="R1098" i="2"/>
  <c r="P1098" i="2"/>
  <c r="BK1098" i="2"/>
  <c r="J1098" i="2"/>
  <c r="BE1098" i="2" s="1"/>
  <c r="BI1094" i="2"/>
  <c r="BH1094" i="2"/>
  <c r="BG1094" i="2"/>
  <c r="BF1094" i="2"/>
  <c r="T1094" i="2"/>
  <c r="R1094" i="2"/>
  <c r="P1094" i="2"/>
  <c r="BK1094" i="2"/>
  <c r="J1094" i="2"/>
  <c r="BE1094" i="2" s="1"/>
  <c r="BI1091" i="2"/>
  <c r="BH1091" i="2"/>
  <c r="BG1091" i="2"/>
  <c r="BF1091" i="2"/>
  <c r="T1091" i="2"/>
  <c r="R1091" i="2"/>
  <c r="P1091" i="2"/>
  <c r="BK1091" i="2"/>
  <c r="J1091" i="2"/>
  <c r="BE1091" i="2" s="1"/>
  <c r="BI1087" i="2"/>
  <c r="BH1087" i="2"/>
  <c r="BG1087" i="2"/>
  <c r="BF1087" i="2"/>
  <c r="T1087" i="2"/>
  <c r="R1087" i="2"/>
  <c r="P1087" i="2"/>
  <c r="BK1087" i="2"/>
  <c r="J1087" i="2"/>
  <c r="BE1087" i="2"/>
  <c r="BI1083" i="2"/>
  <c r="BH1083" i="2"/>
  <c r="BG1083" i="2"/>
  <c r="BF1083" i="2"/>
  <c r="T1083" i="2"/>
  <c r="R1083" i="2"/>
  <c r="P1083" i="2"/>
  <c r="BK1083" i="2"/>
  <c r="J1083" i="2"/>
  <c r="BE1083" i="2" s="1"/>
  <c r="BI1079" i="2"/>
  <c r="BH1079" i="2"/>
  <c r="BG1079" i="2"/>
  <c r="BF1079" i="2"/>
  <c r="T1079" i="2"/>
  <c r="R1079" i="2"/>
  <c r="P1079" i="2"/>
  <c r="BK1079" i="2"/>
  <c r="J1079" i="2"/>
  <c r="BE1079" i="2" s="1"/>
  <c r="BI1076" i="2"/>
  <c r="BH1076" i="2"/>
  <c r="BG1076" i="2"/>
  <c r="BF1076" i="2"/>
  <c r="T1076" i="2"/>
  <c r="R1076" i="2"/>
  <c r="P1076" i="2"/>
  <c r="BK1076" i="2"/>
  <c r="J1076" i="2"/>
  <c r="BE1076" i="2" s="1"/>
  <c r="BI1072" i="2"/>
  <c r="BH1072" i="2"/>
  <c r="BG1072" i="2"/>
  <c r="BF1072" i="2"/>
  <c r="T1072" i="2"/>
  <c r="R1072" i="2"/>
  <c r="P1072" i="2"/>
  <c r="BK1072" i="2"/>
  <c r="J1072" i="2"/>
  <c r="BE1072" i="2"/>
  <c r="BI1065" i="2"/>
  <c r="BH1065" i="2"/>
  <c r="BG1065" i="2"/>
  <c r="BF1065" i="2"/>
  <c r="T1065" i="2"/>
  <c r="R1065" i="2"/>
  <c r="P1065" i="2"/>
  <c r="BK1065" i="2"/>
  <c r="J1065" i="2"/>
  <c r="BE1065" i="2" s="1"/>
  <c r="BI1061" i="2"/>
  <c r="BH1061" i="2"/>
  <c r="BG1061" i="2"/>
  <c r="BF1061" i="2"/>
  <c r="T1061" i="2"/>
  <c r="R1061" i="2"/>
  <c r="R1050" i="2" s="1"/>
  <c r="P1061" i="2"/>
  <c r="BK1061" i="2"/>
  <c r="J1061" i="2"/>
  <c r="BE1061" i="2"/>
  <c r="BI1058" i="2"/>
  <c r="BH1058" i="2"/>
  <c r="BG1058" i="2"/>
  <c r="BF1058" i="2"/>
  <c r="T1058" i="2"/>
  <c r="R1058" i="2"/>
  <c r="P1058" i="2"/>
  <c r="BK1058" i="2"/>
  <c r="J1058" i="2"/>
  <c r="BE1058" i="2" s="1"/>
  <c r="BI1054" i="2"/>
  <c r="BH1054" i="2"/>
  <c r="BG1054" i="2"/>
  <c r="BF1054" i="2"/>
  <c r="T1054" i="2"/>
  <c r="R1054" i="2"/>
  <c r="P1054" i="2"/>
  <c r="BK1054" i="2"/>
  <c r="J1054" i="2"/>
  <c r="BE1054" i="2"/>
  <c r="BI1051" i="2"/>
  <c r="BH1051" i="2"/>
  <c r="BG1051" i="2"/>
  <c r="BF1051" i="2"/>
  <c r="T1051" i="2"/>
  <c r="T1050" i="2" s="1"/>
  <c r="R1051" i="2"/>
  <c r="P1051" i="2"/>
  <c r="BK1051" i="2"/>
  <c r="J1051" i="2"/>
  <c r="BE1051" i="2"/>
  <c r="BI1048" i="2"/>
  <c r="BH1048" i="2"/>
  <c r="BG1048" i="2"/>
  <c r="BF1048" i="2"/>
  <c r="T1048" i="2"/>
  <c r="R1048" i="2"/>
  <c r="P1048" i="2"/>
  <c r="BK1048" i="2"/>
  <c r="J1048" i="2"/>
  <c r="BE1048" i="2" s="1"/>
  <c r="BI1045" i="2"/>
  <c r="BH1045" i="2"/>
  <c r="BG1045" i="2"/>
  <c r="BF1045" i="2"/>
  <c r="T1045" i="2"/>
  <c r="R1045" i="2"/>
  <c r="P1045" i="2"/>
  <c r="P1032" i="2" s="1"/>
  <c r="BK1045" i="2"/>
  <c r="J1045" i="2"/>
  <c r="BE1045" i="2"/>
  <c r="BI1041" i="2"/>
  <c r="BH1041" i="2"/>
  <c r="BG1041" i="2"/>
  <c r="BF1041" i="2"/>
  <c r="T1041" i="2"/>
  <c r="R1041" i="2"/>
  <c r="P1041" i="2"/>
  <c r="BK1041" i="2"/>
  <c r="J1041" i="2"/>
  <c r="BE1041" i="2" s="1"/>
  <c r="BI1037" i="2"/>
  <c r="BH1037" i="2"/>
  <c r="BG1037" i="2"/>
  <c r="BF1037" i="2"/>
  <c r="T1037" i="2"/>
  <c r="R1037" i="2"/>
  <c r="P1037" i="2"/>
  <c r="BK1037" i="2"/>
  <c r="J1037" i="2"/>
  <c r="BE1037" i="2"/>
  <c r="BI1035" i="2"/>
  <c r="BH1035" i="2"/>
  <c r="BG1035" i="2"/>
  <c r="BF1035" i="2"/>
  <c r="T1035" i="2"/>
  <c r="R1035" i="2"/>
  <c r="P1035" i="2"/>
  <c r="BK1035" i="2"/>
  <c r="J1035" i="2"/>
  <c r="BE1035" i="2" s="1"/>
  <c r="BI1033" i="2"/>
  <c r="BH1033" i="2"/>
  <c r="BG1033" i="2"/>
  <c r="BF1033" i="2"/>
  <c r="T1033" i="2"/>
  <c r="T1032" i="2"/>
  <c r="R1033" i="2"/>
  <c r="P1033" i="2"/>
  <c r="BK1033" i="2"/>
  <c r="BK1032" i="2" s="1"/>
  <c r="J1032" i="2" s="1"/>
  <c r="J78" i="2" s="1"/>
  <c r="J1033" i="2"/>
  <c r="BE1033" i="2"/>
  <c r="BI1030" i="2"/>
  <c r="BH1030" i="2"/>
  <c r="BG1030" i="2"/>
  <c r="BF1030" i="2"/>
  <c r="T1030" i="2"/>
  <c r="R1030" i="2"/>
  <c r="P1030" i="2"/>
  <c r="BK1030" i="2"/>
  <c r="J1030" i="2"/>
  <c r="BE1030" i="2"/>
  <c r="BI1028" i="2"/>
  <c r="BH1028" i="2"/>
  <c r="BG1028" i="2"/>
  <c r="BF1028" i="2"/>
  <c r="T1028" i="2"/>
  <c r="R1028" i="2"/>
  <c r="P1028" i="2"/>
  <c r="BK1028" i="2"/>
  <c r="J1028" i="2"/>
  <c r="BE1028" i="2" s="1"/>
  <c r="BI1026" i="2"/>
  <c r="BH1026" i="2"/>
  <c r="BG1026" i="2"/>
  <c r="BF1026" i="2"/>
  <c r="T1026" i="2"/>
  <c r="R1026" i="2"/>
  <c r="P1026" i="2"/>
  <c r="BK1026" i="2"/>
  <c r="J1026" i="2"/>
  <c r="BE1026" i="2"/>
  <c r="BI1024" i="2"/>
  <c r="BH1024" i="2"/>
  <c r="BG1024" i="2"/>
  <c r="BF1024" i="2"/>
  <c r="T1024" i="2"/>
  <c r="R1024" i="2"/>
  <c r="P1024" i="2"/>
  <c r="BK1024" i="2"/>
  <c r="J1024" i="2"/>
  <c r="BE1024" i="2" s="1"/>
  <c r="BI1022" i="2"/>
  <c r="BH1022" i="2"/>
  <c r="BG1022" i="2"/>
  <c r="BF1022" i="2"/>
  <c r="T1022" i="2"/>
  <c r="R1022" i="2"/>
  <c r="P1022" i="2"/>
  <c r="BK1022" i="2"/>
  <c r="J1022" i="2"/>
  <c r="BE1022" i="2"/>
  <c r="BI1020" i="2"/>
  <c r="BH1020" i="2"/>
  <c r="BG1020" i="2"/>
  <c r="BF1020" i="2"/>
  <c r="T1020" i="2"/>
  <c r="R1020" i="2"/>
  <c r="P1020" i="2"/>
  <c r="BK1020" i="2"/>
  <c r="J1020" i="2"/>
  <c r="BE1020" i="2" s="1"/>
  <c r="BI1018" i="2"/>
  <c r="BH1018" i="2"/>
  <c r="BG1018" i="2"/>
  <c r="BF1018" i="2"/>
  <c r="T1018" i="2"/>
  <c r="R1018" i="2"/>
  <c r="P1018" i="2"/>
  <c r="BK1018" i="2"/>
  <c r="J1018" i="2"/>
  <c r="BE1018" i="2"/>
  <c r="BI1016" i="2"/>
  <c r="BH1016" i="2"/>
  <c r="BG1016" i="2"/>
  <c r="BF1016" i="2"/>
  <c r="T1016" i="2"/>
  <c r="R1016" i="2"/>
  <c r="P1016" i="2"/>
  <c r="BK1016" i="2"/>
  <c r="J1016" i="2"/>
  <c r="BE1016" i="2" s="1"/>
  <c r="BI1014" i="2"/>
  <c r="BH1014" i="2"/>
  <c r="BG1014" i="2"/>
  <c r="BF1014" i="2"/>
  <c r="T1014" i="2"/>
  <c r="R1014" i="2"/>
  <c r="P1014" i="2"/>
  <c r="BK1014" i="2"/>
  <c r="J1014" i="2"/>
  <c r="BE1014" i="2"/>
  <c r="BI1012" i="2"/>
  <c r="BH1012" i="2"/>
  <c r="BG1012" i="2"/>
  <c r="BF1012" i="2"/>
  <c r="T1012" i="2"/>
  <c r="R1012" i="2"/>
  <c r="P1012" i="2"/>
  <c r="BK1012" i="2"/>
  <c r="J1012" i="2"/>
  <c r="BE1012" i="2" s="1"/>
  <c r="BI1010" i="2"/>
  <c r="BH1010" i="2"/>
  <c r="BG1010" i="2"/>
  <c r="BF1010" i="2"/>
  <c r="T1010" i="2"/>
  <c r="R1010" i="2"/>
  <c r="P1010" i="2"/>
  <c r="BK1010" i="2"/>
  <c r="J1010" i="2"/>
  <c r="BE1010" i="2"/>
  <c r="BI1008" i="2"/>
  <c r="BH1008" i="2"/>
  <c r="BG1008" i="2"/>
  <c r="BF1008" i="2"/>
  <c r="T1008" i="2"/>
  <c r="R1008" i="2"/>
  <c r="P1008" i="2"/>
  <c r="BK1008" i="2"/>
  <c r="J1008" i="2"/>
  <c r="BE1008" i="2" s="1"/>
  <c r="BI1006" i="2"/>
  <c r="BH1006" i="2"/>
  <c r="BG1006" i="2"/>
  <c r="BF1006" i="2"/>
  <c r="T1006" i="2"/>
  <c r="R1006" i="2"/>
  <c r="P1006" i="2"/>
  <c r="BK1006" i="2"/>
  <c r="J1006" i="2"/>
  <c r="BE1006" i="2"/>
  <c r="BI1004" i="2"/>
  <c r="BH1004" i="2"/>
  <c r="BG1004" i="2"/>
  <c r="BF1004" i="2"/>
  <c r="T1004" i="2"/>
  <c r="R1004" i="2"/>
  <c r="P1004" i="2"/>
  <c r="BK1004" i="2"/>
  <c r="J1004" i="2"/>
  <c r="BE1004" i="2" s="1"/>
  <c r="BI1002" i="2"/>
  <c r="BH1002" i="2"/>
  <c r="BG1002" i="2"/>
  <c r="BF1002" i="2"/>
  <c r="T1002" i="2"/>
  <c r="R1002" i="2"/>
  <c r="P1002" i="2"/>
  <c r="BK1002" i="2"/>
  <c r="J1002" i="2"/>
  <c r="BE1002" i="2"/>
  <c r="BI1000" i="2"/>
  <c r="BH1000" i="2"/>
  <c r="BG1000" i="2"/>
  <c r="BF1000" i="2"/>
  <c r="T1000" i="2"/>
  <c r="R1000" i="2"/>
  <c r="P1000" i="2"/>
  <c r="BK1000" i="2"/>
  <c r="J1000" i="2"/>
  <c r="BE1000" i="2" s="1"/>
  <c r="BI998" i="2"/>
  <c r="BH998" i="2"/>
  <c r="BG998" i="2"/>
  <c r="BF998" i="2"/>
  <c r="T998" i="2"/>
  <c r="R998" i="2"/>
  <c r="P998" i="2"/>
  <c r="BK998" i="2"/>
  <c r="J998" i="2"/>
  <c r="BE998" i="2"/>
  <c r="BI996" i="2"/>
  <c r="BH996" i="2"/>
  <c r="BG996" i="2"/>
  <c r="BF996" i="2"/>
  <c r="T996" i="2"/>
  <c r="R996" i="2"/>
  <c r="P996" i="2"/>
  <c r="BK996" i="2"/>
  <c r="J996" i="2"/>
  <c r="BE996" i="2"/>
  <c r="BI994" i="2"/>
  <c r="BH994" i="2"/>
  <c r="BG994" i="2"/>
  <c r="BF994" i="2"/>
  <c r="T994" i="2"/>
  <c r="R994" i="2"/>
  <c r="P994" i="2"/>
  <c r="BK994" i="2"/>
  <c r="J994" i="2"/>
  <c r="BE994" i="2"/>
  <c r="BI992" i="2"/>
  <c r="BH992" i="2"/>
  <c r="BG992" i="2"/>
  <c r="BF992" i="2"/>
  <c r="T992" i="2"/>
  <c r="R992" i="2"/>
  <c r="P992" i="2"/>
  <c r="BK992" i="2"/>
  <c r="J992" i="2"/>
  <c r="BE992" i="2" s="1"/>
  <c r="BI990" i="2"/>
  <c r="BH990" i="2"/>
  <c r="BG990" i="2"/>
  <c r="BF990" i="2"/>
  <c r="T990" i="2"/>
  <c r="R990" i="2"/>
  <c r="P990" i="2"/>
  <c r="BK990" i="2"/>
  <c r="J990" i="2"/>
  <c r="BE990" i="2"/>
  <c r="BI988" i="2"/>
  <c r="BH988" i="2"/>
  <c r="BG988" i="2"/>
  <c r="BF988" i="2"/>
  <c r="T988" i="2"/>
  <c r="R988" i="2"/>
  <c r="P988" i="2"/>
  <c r="BK988" i="2"/>
  <c r="J988" i="2"/>
  <c r="BE988" i="2"/>
  <c r="BI986" i="2"/>
  <c r="BH986" i="2"/>
  <c r="BG986" i="2"/>
  <c r="BF986" i="2"/>
  <c r="T986" i="2"/>
  <c r="R986" i="2"/>
  <c r="P986" i="2"/>
  <c r="BK986" i="2"/>
  <c r="J986" i="2"/>
  <c r="BE986" i="2"/>
  <c r="BI984" i="2"/>
  <c r="BH984" i="2"/>
  <c r="BG984" i="2"/>
  <c r="BF984" i="2"/>
  <c r="T984" i="2"/>
  <c r="R984" i="2"/>
  <c r="P984" i="2"/>
  <c r="BK984" i="2"/>
  <c r="BK979" i="2" s="1"/>
  <c r="J979" i="2" s="1"/>
  <c r="J77" i="2" s="1"/>
  <c r="J984" i="2"/>
  <c r="BE984" i="2" s="1"/>
  <c r="BI982" i="2"/>
  <c r="BH982" i="2"/>
  <c r="BG982" i="2"/>
  <c r="BF982" i="2"/>
  <c r="T982" i="2"/>
  <c r="R982" i="2"/>
  <c r="P982" i="2"/>
  <c r="BK982" i="2"/>
  <c r="J982" i="2"/>
  <c r="BE982" i="2"/>
  <c r="BI980" i="2"/>
  <c r="BH980" i="2"/>
  <c r="BG980" i="2"/>
  <c r="BF980" i="2"/>
  <c r="T980" i="2"/>
  <c r="R980" i="2"/>
  <c r="P980" i="2"/>
  <c r="BK980" i="2"/>
  <c r="J980" i="2"/>
  <c r="BE980" i="2" s="1"/>
  <c r="BI977" i="2"/>
  <c r="BH977" i="2"/>
  <c r="BG977" i="2"/>
  <c r="BF977" i="2"/>
  <c r="T977" i="2"/>
  <c r="R977" i="2"/>
  <c r="P977" i="2"/>
  <c r="BK977" i="2"/>
  <c r="J977" i="2"/>
  <c r="BE977" i="2"/>
  <c r="BI975" i="2"/>
  <c r="BH975" i="2"/>
  <c r="BG975" i="2"/>
  <c r="BF975" i="2"/>
  <c r="T975" i="2"/>
  <c r="R975" i="2"/>
  <c r="P975" i="2"/>
  <c r="BK975" i="2"/>
  <c r="J975" i="2"/>
  <c r="BE975" i="2"/>
  <c r="BI973" i="2"/>
  <c r="BH973" i="2"/>
  <c r="BG973" i="2"/>
  <c r="BF973" i="2"/>
  <c r="T973" i="2"/>
  <c r="R973" i="2"/>
  <c r="P973" i="2"/>
  <c r="BK973" i="2"/>
  <c r="J973" i="2"/>
  <c r="BE973" i="2" s="1"/>
  <c r="BI971" i="2"/>
  <c r="BH971" i="2"/>
  <c r="BG971" i="2"/>
  <c r="BF971" i="2"/>
  <c r="T971" i="2"/>
  <c r="R971" i="2"/>
  <c r="P971" i="2"/>
  <c r="BK971" i="2"/>
  <c r="J971" i="2"/>
  <c r="BE971" i="2"/>
  <c r="BI969" i="2"/>
  <c r="BH969" i="2"/>
  <c r="BG969" i="2"/>
  <c r="BF969" i="2"/>
  <c r="T969" i="2"/>
  <c r="R969" i="2"/>
  <c r="P969" i="2"/>
  <c r="BK969" i="2"/>
  <c r="J969" i="2"/>
  <c r="BE969" i="2"/>
  <c r="BI967" i="2"/>
  <c r="BH967" i="2"/>
  <c r="BG967" i="2"/>
  <c r="BF967" i="2"/>
  <c r="T967" i="2"/>
  <c r="R967" i="2"/>
  <c r="P967" i="2"/>
  <c r="BK967" i="2"/>
  <c r="J967" i="2"/>
  <c r="BE967" i="2"/>
  <c r="BI965" i="2"/>
  <c r="BH965" i="2"/>
  <c r="BG965" i="2"/>
  <c r="BF965" i="2"/>
  <c r="T965" i="2"/>
  <c r="R965" i="2"/>
  <c r="P965" i="2"/>
  <c r="BK965" i="2"/>
  <c r="BK960" i="2" s="1"/>
  <c r="J960" i="2" s="1"/>
  <c r="J76" i="2" s="1"/>
  <c r="J965" i="2"/>
  <c r="BE965" i="2" s="1"/>
  <c r="BI963" i="2"/>
  <c r="BH963" i="2"/>
  <c r="BG963" i="2"/>
  <c r="BF963" i="2"/>
  <c r="T963" i="2"/>
  <c r="R963" i="2"/>
  <c r="P963" i="2"/>
  <c r="BK963" i="2"/>
  <c r="J963" i="2"/>
  <c r="BE963" i="2"/>
  <c r="BI961" i="2"/>
  <c r="BH961" i="2"/>
  <c r="BG961" i="2"/>
  <c r="BF961" i="2"/>
  <c r="T961" i="2"/>
  <c r="R961" i="2"/>
  <c r="P961" i="2"/>
  <c r="BK961" i="2"/>
  <c r="J961" i="2"/>
  <c r="BE961" i="2" s="1"/>
  <c r="BI958" i="2"/>
  <c r="BH958" i="2"/>
  <c r="BG958" i="2"/>
  <c r="BF958" i="2"/>
  <c r="T958" i="2"/>
  <c r="R958" i="2"/>
  <c r="P958" i="2"/>
  <c r="BK958" i="2"/>
  <c r="J958" i="2"/>
  <c r="BE958" i="2"/>
  <c r="BI955" i="2"/>
  <c r="BH955" i="2"/>
  <c r="BG955" i="2"/>
  <c r="BF955" i="2"/>
  <c r="T955" i="2"/>
  <c r="R955" i="2"/>
  <c r="P955" i="2"/>
  <c r="BK955" i="2"/>
  <c r="J955" i="2"/>
  <c r="BE955" i="2"/>
  <c r="BI952" i="2"/>
  <c r="BH952" i="2"/>
  <c r="BG952" i="2"/>
  <c r="BF952" i="2"/>
  <c r="T952" i="2"/>
  <c r="R952" i="2"/>
  <c r="P952" i="2"/>
  <c r="BK952" i="2"/>
  <c r="J952" i="2"/>
  <c r="BE952" i="2" s="1"/>
  <c r="BI949" i="2"/>
  <c r="BH949" i="2"/>
  <c r="BG949" i="2"/>
  <c r="BF949" i="2"/>
  <c r="T949" i="2"/>
  <c r="R949" i="2"/>
  <c r="P949" i="2"/>
  <c r="BK949" i="2"/>
  <c r="J949" i="2"/>
  <c r="BE949" i="2"/>
  <c r="BI946" i="2"/>
  <c r="BH946" i="2"/>
  <c r="BG946" i="2"/>
  <c r="BF946" i="2"/>
  <c r="T946" i="2"/>
  <c r="R946" i="2"/>
  <c r="P946" i="2"/>
  <c r="BK946" i="2"/>
  <c r="J946" i="2"/>
  <c r="BE946" i="2"/>
  <c r="BI943" i="2"/>
  <c r="BH943" i="2"/>
  <c r="BG943" i="2"/>
  <c r="BF943" i="2"/>
  <c r="T943" i="2"/>
  <c r="R943" i="2"/>
  <c r="P943" i="2"/>
  <c r="BK943" i="2"/>
  <c r="J943" i="2"/>
  <c r="BE943" i="2"/>
  <c r="BI940" i="2"/>
  <c r="BH940" i="2"/>
  <c r="BG940" i="2"/>
  <c r="BF940" i="2"/>
  <c r="T940" i="2"/>
  <c r="R940" i="2"/>
  <c r="P940" i="2"/>
  <c r="BK940" i="2"/>
  <c r="J940" i="2"/>
  <c r="BE940" i="2" s="1"/>
  <c r="BI935" i="2"/>
  <c r="BH935" i="2"/>
  <c r="BG935" i="2"/>
  <c r="BF935" i="2"/>
  <c r="T935" i="2"/>
  <c r="R935" i="2"/>
  <c r="P935" i="2"/>
  <c r="BK935" i="2"/>
  <c r="J935" i="2"/>
  <c r="BE935" i="2"/>
  <c r="BI932" i="2"/>
  <c r="BH932" i="2"/>
  <c r="BG932" i="2"/>
  <c r="BF932" i="2"/>
  <c r="T932" i="2"/>
  <c r="R932" i="2"/>
  <c r="P932" i="2"/>
  <c r="BK932" i="2"/>
  <c r="J932" i="2"/>
  <c r="BE932" i="2"/>
  <c r="BI928" i="2"/>
  <c r="BH928" i="2"/>
  <c r="BG928" i="2"/>
  <c r="BF928" i="2"/>
  <c r="T928" i="2"/>
  <c r="R928" i="2"/>
  <c r="P928" i="2"/>
  <c r="BK928" i="2"/>
  <c r="J928" i="2"/>
  <c r="BE928" i="2"/>
  <c r="BI925" i="2"/>
  <c r="BH925" i="2"/>
  <c r="BG925" i="2"/>
  <c r="BF925" i="2"/>
  <c r="T925" i="2"/>
  <c r="R925" i="2"/>
  <c r="P925" i="2"/>
  <c r="BK925" i="2"/>
  <c r="J925" i="2"/>
  <c r="BE925" i="2" s="1"/>
  <c r="BI922" i="2"/>
  <c r="BH922" i="2"/>
  <c r="BG922" i="2"/>
  <c r="BF922" i="2"/>
  <c r="T922" i="2"/>
  <c r="R922" i="2"/>
  <c r="P922" i="2"/>
  <c r="BK922" i="2"/>
  <c r="J922" i="2"/>
  <c r="BE922" i="2"/>
  <c r="BI918" i="2"/>
  <c r="BH918" i="2"/>
  <c r="BG918" i="2"/>
  <c r="BF918" i="2"/>
  <c r="T918" i="2"/>
  <c r="R918" i="2"/>
  <c r="P918" i="2"/>
  <c r="BK918" i="2"/>
  <c r="J918" i="2"/>
  <c r="BE918" i="2"/>
  <c r="BI915" i="2"/>
  <c r="BH915" i="2"/>
  <c r="BG915" i="2"/>
  <c r="BF915" i="2"/>
  <c r="T915" i="2"/>
  <c r="R915" i="2"/>
  <c r="P915" i="2"/>
  <c r="BK915" i="2"/>
  <c r="J915" i="2"/>
  <c r="BE915" i="2"/>
  <c r="BI913" i="2"/>
  <c r="BH913" i="2"/>
  <c r="BG913" i="2"/>
  <c r="BF913" i="2"/>
  <c r="T913" i="2"/>
  <c r="R913" i="2"/>
  <c r="P913" i="2"/>
  <c r="BK913" i="2"/>
  <c r="J913" i="2"/>
  <c r="BE913" i="2" s="1"/>
  <c r="BI910" i="2"/>
  <c r="BH910" i="2"/>
  <c r="BG910" i="2"/>
  <c r="BF910" i="2"/>
  <c r="T910" i="2"/>
  <c r="R910" i="2"/>
  <c r="P910" i="2"/>
  <c r="BK910" i="2"/>
  <c r="J910" i="2"/>
  <c r="BE910" i="2"/>
  <c r="BI908" i="2"/>
  <c r="BH908" i="2"/>
  <c r="BG908" i="2"/>
  <c r="BF908" i="2"/>
  <c r="T908" i="2"/>
  <c r="R908" i="2"/>
  <c r="P908" i="2"/>
  <c r="BK908" i="2"/>
  <c r="J908" i="2"/>
  <c r="BE908" i="2"/>
  <c r="BI905" i="2"/>
  <c r="BH905" i="2"/>
  <c r="BG905" i="2"/>
  <c r="BF905" i="2"/>
  <c r="T905" i="2"/>
  <c r="R905" i="2"/>
  <c r="P905" i="2"/>
  <c r="BK905" i="2"/>
  <c r="J905" i="2"/>
  <c r="BE905" i="2"/>
  <c r="BI901" i="2"/>
  <c r="BH901" i="2"/>
  <c r="BG901" i="2"/>
  <c r="BF901" i="2"/>
  <c r="T901" i="2"/>
  <c r="R901" i="2"/>
  <c r="P901" i="2"/>
  <c r="BK901" i="2"/>
  <c r="J901" i="2"/>
  <c r="BE901" i="2" s="1"/>
  <c r="BI898" i="2"/>
  <c r="BH898" i="2"/>
  <c r="BG898" i="2"/>
  <c r="BF898" i="2"/>
  <c r="T898" i="2"/>
  <c r="R898" i="2"/>
  <c r="P898" i="2"/>
  <c r="BK898" i="2"/>
  <c r="J898" i="2"/>
  <c r="BE898" i="2"/>
  <c r="BI894" i="2"/>
  <c r="BH894" i="2"/>
  <c r="BG894" i="2"/>
  <c r="BF894" i="2"/>
  <c r="T894" i="2"/>
  <c r="R894" i="2"/>
  <c r="P894" i="2"/>
  <c r="BK894" i="2"/>
  <c r="J894" i="2"/>
  <c r="BE894" i="2"/>
  <c r="BI891" i="2"/>
  <c r="BH891" i="2"/>
  <c r="BG891" i="2"/>
  <c r="BF891" i="2"/>
  <c r="T891" i="2"/>
  <c r="R891" i="2"/>
  <c r="P891" i="2"/>
  <c r="BK891" i="2"/>
  <c r="J891" i="2"/>
  <c r="BE891" i="2"/>
  <c r="BI888" i="2"/>
  <c r="BH888" i="2"/>
  <c r="BG888" i="2"/>
  <c r="BF888" i="2"/>
  <c r="T888" i="2"/>
  <c r="R888" i="2"/>
  <c r="P888" i="2"/>
  <c r="BK888" i="2"/>
  <c r="J888" i="2"/>
  <c r="BE888" i="2" s="1"/>
  <c r="BI885" i="2"/>
  <c r="BH885" i="2"/>
  <c r="BG885" i="2"/>
  <c r="BF885" i="2"/>
  <c r="T885" i="2"/>
  <c r="R885" i="2"/>
  <c r="P885" i="2"/>
  <c r="BK885" i="2"/>
  <c r="J885" i="2"/>
  <c r="BE885" i="2"/>
  <c r="BI882" i="2"/>
  <c r="BH882" i="2"/>
  <c r="BG882" i="2"/>
  <c r="BF882" i="2"/>
  <c r="T882" i="2"/>
  <c r="R882" i="2"/>
  <c r="P882" i="2"/>
  <c r="BK882" i="2"/>
  <c r="J882" i="2"/>
  <c r="BE882" i="2"/>
  <c r="BI879" i="2"/>
  <c r="BH879" i="2"/>
  <c r="BG879" i="2"/>
  <c r="BF879" i="2"/>
  <c r="T879" i="2"/>
  <c r="R879" i="2"/>
  <c r="P879" i="2"/>
  <c r="P878" i="2"/>
  <c r="BK879" i="2"/>
  <c r="J879" i="2"/>
  <c r="BE879" i="2" s="1"/>
  <c r="BI876" i="2"/>
  <c r="BH876" i="2"/>
  <c r="BG876" i="2"/>
  <c r="BF876" i="2"/>
  <c r="T876" i="2"/>
  <c r="R876" i="2"/>
  <c r="P876" i="2"/>
  <c r="BK876" i="2"/>
  <c r="J876" i="2"/>
  <c r="BE876" i="2"/>
  <c r="BI872" i="2"/>
  <c r="BH872" i="2"/>
  <c r="BG872" i="2"/>
  <c r="BF872" i="2"/>
  <c r="T872" i="2"/>
  <c r="R872" i="2"/>
  <c r="P872" i="2"/>
  <c r="BK872" i="2"/>
  <c r="J872" i="2"/>
  <c r="BE872" i="2" s="1"/>
  <c r="BI870" i="2"/>
  <c r="BH870" i="2"/>
  <c r="BG870" i="2"/>
  <c r="BF870" i="2"/>
  <c r="T870" i="2"/>
  <c r="R870" i="2"/>
  <c r="R866" i="2" s="1"/>
  <c r="P870" i="2"/>
  <c r="P866" i="2" s="1"/>
  <c r="BK870" i="2"/>
  <c r="J870" i="2"/>
  <c r="BE870" i="2"/>
  <c r="BI867" i="2"/>
  <c r="BH867" i="2"/>
  <c r="BG867" i="2"/>
  <c r="BF867" i="2"/>
  <c r="T867" i="2"/>
  <c r="T866" i="2" s="1"/>
  <c r="R867" i="2"/>
  <c r="P867" i="2"/>
  <c r="BK867" i="2"/>
  <c r="BK866" i="2"/>
  <c r="J866" i="2" s="1"/>
  <c r="J74" i="2" s="1"/>
  <c r="J867" i="2"/>
  <c r="BE867" i="2" s="1"/>
  <c r="BI864" i="2"/>
  <c r="BH864" i="2"/>
  <c r="BG864" i="2"/>
  <c r="BF864" i="2"/>
  <c r="T864" i="2"/>
  <c r="R864" i="2"/>
  <c r="P864" i="2"/>
  <c r="BK864" i="2"/>
  <c r="J864" i="2"/>
  <c r="BE864" i="2"/>
  <c r="BI860" i="2"/>
  <c r="BH860" i="2"/>
  <c r="BG860" i="2"/>
  <c r="BF860" i="2"/>
  <c r="T860" i="2"/>
  <c r="R860" i="2"/>
  <c r="P860" i="2"/>
  <c r="BK860" i="2"/>
  <c r="J860" i="2"/>
  <c r="BE860" i="2"/>
  <c r="BI856" i="2"/>
  <c r="BH856" i="2"/>
  <c r="BG856" i="2"/>
  <c r="BF856" i="2"/>
  <c r="T856" i="2"/>
  <c r="R856" i="2"/>
  <c r="P856" i="2"/>
  <c r="BK856" i="2"/>
  <c r="J856" i="2"/>
  <c r="BE856" i="2" s="1"/>
  <c r="BI853" i="2"/>
  <c r="BH853" i="2"/>
  <c r="BG853" i="2"/>
  <c r="BF853" i="2"/>
  <c r="T853" i="2"/>
  <c r="R853" i="2"/>
  <c r="P853" i="2"/>
  <c r="P834" i="2" s="1"/>
  <c r="BK853" i="2"/>
  <c r="J853" i="2"/>
  <c r="BE853" i="2"/>
  <c r="BI850" i="2"/>
  <c r="BH850" i="2"/>
  <c r="BG850" i="2"/>
  <c r="BF850" i="2"/>
  <c r="T850" i="2"/>
  <c r="T834" i="2" s="1"/>
  <c r="R850" i="2"/>
  <c r="P850" i="2"/>
  <c r="BK850" i="2"/>
  <c r="J850" i="2"/>
  <c r="BE850" i="2"/>
  <c r="BI845" i="2"/>
  <c r="BH845" i="2"/>
  <c r="BG845" i="2"/>
  <c r="BF845" i="2"/>
  <c r="T845" i="2"/>
  <c r="R845" i="2"/>
  <c r="P845" i="2"/>
  <c r="BK845" i="2"/>
  <c r="J845" i="2"/>
  <c r="BE845" i="2"/>
  <c r="BI840" i="2"/>
  <c r="BH840" i="2"/>
  <c r="BG840" i="2"/>
  <c r="BF840" i="2"/>
  <c r="T840" i="2"/>
  <c r="R840" i="2"/>
  <c r="P840" i="2"/>
  <c r="BK840" i="2"/>
  <c r="J840" i="2"/>
  <c r="BE840" i="2" s="1"/>
  <c r="BI835" i="2"/>
  <c r="BH835" i="2"/>
  <c r="BG835" i="2"/>
  <c r="BF835" i="2"/>
  <c r="T835" i="2"/>
  <c r="R835" i="2"/>
  <c r="R834" i="2" s="1"/>
  <c r="P835" i="2"/>
  <c r="BK835" i="2"/>
  <c r="J835" i="2"/>
  <c r="BE835" i="2" s="1"/>
  <c r="BI832" i="2"/>
  <c r="BH832" i="2"/>
  <c r="BG832" i="2"/>
  <c r="BF832" i="2"/>
  <c r="T832" i="2"/>
  <c r="R832" i="2"/>
  <c r="P832" i="2"/>
  <c r="BK832" i="2"/>
  <c r="J832" i="2"/>
  <c r="BE832" i="2"/>
  <c r="BI829" i="2"/>
  <c r="BH829" i="2"/>
  <c r="BG829" i="2"/>
  <c r="BF829" i="2"/>
  <c r="T829" i="2"/>
  <c r="R829" i="2"/>
  <c r="P829" i="2"/>
  <c r="BK829" i="2"/>
  <c r="J829" i="2"/>
  <c r="BE829" i="2"/>
  <c r="BI826" i="2"/>
  <c r="BH826" i="2"/>
  <c r="BG826" i="2"/>
  <c r="BF826" i="2"/>
  <c r="T826" i="2"/>
  <c r="R826" i="2"/>
  <c r="P826" i="2"/>
  <c r="BK826" i="2"/>
  <c r="J826" i="2"/>
  <c r="BE826" i="2"/>
  <c r="BI823" i="2"/>
  <c r="BH823" i="2"/>
  <c r="BG823" i="2"/>
  <c r="BF823" i="2"/>
  <c r="T823" i="2"/>
  <c r="R823" i="2"/>
  <c r="P823" i="2"/>
  <c r="BK823" i="2"/>
  <c r="J823" i="2"/>
  <c r="BE823" i="2" s="1"/>
  <c r="BI820" i="2"/>
  <c r="BH820" i="2"/>
  <c r="BG820" i="2"/>
  <c r="BF820" i="2"/>
  <c r="T820" i="2"/>
  <c r="R820" i="2"/>
  <c r="P820" i="2"/>
  <c r="P813" i="2" s="1"/>
  <c r="BK820" i="2"/>
  <c r="J820" i="2"/>
  <c r="BE820" i="2"/>
  <c r="BI817" i="2"/>
  <c r="BH817" i="2"/>
  <c r="BG817" i="2"/>
  <c r="BF817" i="2"/>
  <c r="T817" i="2"/>
  <c r="T813" i="2" s="1"/>
  <c r="R817" i="2"/>
  <c r="P817" i="2"/>
  <c r="BK817" i="2"/>
  <c r="J817" i="2"/>
  <c r="BE817" i="2"/>
  <c r="BI814" i="2"/>
  <c r="BH814" i="2"/>
  <c r="BG814" i="2"/>
  <c r="BF814" i="2"/>
  <c r="T814" i="2"/>
  <c r="R814" i="2"/>
  <c r="P814" i="2"/>
  <c r="BK814" i="2"/>
  <c r="J814" i="2"/>
  <c r="BE814" i="2" s="1"/>
  <c r="BI811" i="2"/>
  <c r="BH811" i="2"/>
  <c r="BG811" i="2"/>
  <c r="BF811" i="2"/>
  <c r="T811" i="2"/>
  <c r="R811" i="2"/>
  <c r="P811" i="2"/>
  <c r="BK811" i="2"/>
  <c r="J811" i="2"/>
  <c r="BE811" i="2"/>
  <c r="BI803" i="2"/>
  <c r="BH803" i="2"/>
  <c r="BG803" i="2"/>
  <c r="BF803" i="2"/>
  <c r="T803" i="2"/>
  <c r="R803" i="2"/>
  <c r="P803" i="2"/>
  <c r="BK803" i="2"/>
  <c r="J803" i="2"/>
  <c r="BE803" i="2" s="1"/>
  <c r="BI799" i="2"/>
  <c r="BH799" i="2"/>
  <c r="BG799" i="2"/>
  <c r="BF799" i="2"/>
  <c r="T799" i="2"/>
  <c r="R799" i="2"/>
  <c r="P799" i="2"/>
  <c r="BK799" i="2"/>
  <c r="J799" i="2"/>
  <c r="BE799" i="2"/>
  <c r="BI796" i="2"/>
  <c r="BH796" i="2"/>
  <c r="BG796" i="2"/>
  <c r="BF796" i="2"/>
  <c r="T796" i="2"/>
  <c r="R796" i="2"/>
  <c r="P796" i="2"/>
  <c r="BK796" i="2"/>
  <c r="J796" i="2"/>
  <c r="BE796" i="2"/>
  <c r="BI792" i="2"/>
  <c r="BH792" i="2"/>
  <c r="BG792" i="2"/>
  <c r="BF792" i="2"/>
  <c r="T792" i="2"/>
  <c r="R792" i="2"/>
  <c r="P792" i="2"/>
  <c r="BK792" i="2"/>
  <c r="J792" i="2"/>
  <c r="BE792" i="2"/>
  <c r="BI788" i="2"/>
  <c r="BH788" i="2"/>
  <c r="BG788" i="2"/>
  <c r="BF788" i="2"/>
  <c r="T788" i="2"/>
  <c r="R788" i="2"/>
  <c r="P788" i="2"/>
  <c r="BK788" i="2"/>
  <c r="J788" i="2"/>
  <c r="BE788" i="2" s="1"/>
  <c r="BI785" i="2"/>
  <c r="BH785" i="2"/>
  <c r="BG785" i="2"/>
  <c r="BF785" i="2"/>
  <c r="T785" i="2"/>
  <c r="R785" i="2"/>
  <c r="P785" i="2"/>
  <c r="BK785" i="2"/>
  <c r="J785" i="2"/>
  <c r="BE785" i="2"/>
  <c r="BI778" i="2"/>
  <c r="BH778" i="2"/>
  <c r="BG778" i="2"/>
  <c r="BF778" i="2"/>
  <c r="T778" i="2"/>
  <c r="R778" i="2"/>
  <c r="P778" i="2"/>
  <c r="BK778" i="2"/>
  <c r="J778" i="2"/>
  <c r="BE778" i="2"/>
  <c r="BI771" i="2"/>
  <c r="BH771" i="2"/>
  <c r="BG771" i="2"/>
  <c r="BF771" i="2"/>
  <c r="T771" i="2"/>
  <c r="R771" i="2"/>
  <c r="P771" i="2"/>
  <c r="BK771" i="2"/>
  <c r="J771" i="2"/>
  <c r="BE771" i="2"/>
  <c r="BI765" i="2"/>
  <c r="BH765" i="2"/>
  <c r="BG765" i="2"/>
  <c r="BF765" i="2"/>
  <c r="T765" i="2"/>
  <c r="R765" i="2"/>
  <c r="P765" i="2"/>
  <c r="BK765" i="2"/>
  <c r="J765" i="2"/>
  <c r="BE765" i="2" s="1"/>
  <c r="BI762" i="2"/>
  <c r="BH762" i="2"/>
  <c r="BG762" i="2"/>
  <c r="BF762" i="2"/>
  <c r="T762" i="2"/>
  <c r="R762" i="2"/>
  <c r="P762" i="2"/>
  <c r="BK762" i="2"/>
  <c r="J762" i="2"/>
  <c r="BE762" i="2"/>
  <c r="BI759" i="2"/>
  <c r="BH759" i="2"/>
  <c r="BG759" i="2"/>
  <c r="BF759" i="2"/>
  <c r="T759" i="2"/>
  <c r="R759" i="2"/>
  <c r="P759" i="2"/>
  <c r="BK759" i="2"/>
  <c r="J759" i="2"/>
  <c r="BE759" i="2"/>
  <c r="BI755" i="2"/>
  <c r="BH755" i="2"/>
  <c r="BG755" i="2"/>
  <c r="BF755" i="2"/>
  <c r="T755" i="2"/>
  <c r="R755" i="2"/>
  <c r="P755" i="2"/>
  <c r="BK755" i="2"/>
  <c r="J755" i="2"/>
  <c r="BE755" i="2"/>
  <c r="BI749" i="2"/>
  <c r="BH749" i="2"/>
  <c r="BG749" i="2"/>
  <c r="BF749" i="2"/>
  <c r="T749" i="2"/>
  <c r="R749" i="2"/>
  <c r="R748" i="2" s="1"/>
  <c r="P749" i="2"/>
  <c r="BK749" i="2"/>
  <c r="J749" i="2"/>
  <c r="BE749" i="2"/>
  <c r="BI745" i="2"/>
  <c r="BH745" i="2"/>
  <c r="BG745" i="2"/>
  <c r="BF745" i="2"/>
  <c r="T745" i="2"/>
  <c r="T744" i="2"/>
  <c r="R745" i="2"/>
  <c r="R744" i="2"/>
  <c r="P745" i="2"/>
  <c r="P744" i="2"/>
  <c r="BK745" i="2"/>
  <c r="BK744" i="2" s="1"/>
  <c r="J744" i="2" s="1"/>
  <c r="J69" i="2" s="1"/>
  <c r="J745" i="2"/>
  <c r="BE745" i="2" s="1"/>
  <c r="BI741" i="2"/>
  <c r="BH741" i="2"/>
  <c r="BG741" i="2"/>
  <c r="BF741" i="2"/>
  <c r="T741" i="2"/>
  <c r="R741" i="2"/>
  <c r="P741" i="2"/>
  <c r="BK741" i="2"/>
  <c r="J741" i="2"/>
  <c r="BE741" i="2"/>
  <c r="BI739" i="2"/>
  <c r="BH739" i="2"/>
  <c r="BG739" i="2"/>
  <c r="BF739" i="2"/>
  <c r="T739" i="2"/>
  <c r="R739" i="2"/>
  <c r="P739" i="2"/>
  <c r="BK739" i="2"/>
  <c r="J739" i="2"/>
  <c r="BE739" i="2" s="1"/>
  <c r="BI737" i="2"/>
  <c r="BH737" i="2"/>
  <c r="BG737" i="2"/>
  <c r="BF737" i="2"/>
  <c r="T737" i="2"/>
  <c r="R737" i="2"/>
  <c r="P737" i="2"/>
  <c r="BK737" i="2"/>
  <c r="J737" i="2"/>
  <c r="BE737" i="2"/>
  <c r="BI734" i="2"/>
  <c r="BH734" i="2"/>
  <c r="BG734" i="2"/>
  <c r="BF734" i="2"/>
  <c r="T734" i="2"/>
  <c r="R734" i="2"/>
  <c r="P734" i="2"/>
  <c r="BK734" i="2"/>
  <c r="J734" i="2"/>
  <c r="BE734" i="2"/>
  <c r="BI731" i="2"/>
  <c r="BH731" i="2"/>
  <c r="BG731" i="2"/>
  <c r="BF731" i="2"/>
  <c r="T731" i="2"/>
  <c r="R731" i="2"/>
  <c r="P731" i="2"/>
  <c r="BK731" i="2"/>
  <c r="J731" i="2"/>
  <c r="BE731" i="2"/>
  <c r="BI728" i="2"/>
  <c r="BH728" i="2"/>
  <c r="BG728" i="2"/>
  <c r="BF728" i="2"/>
  <c r="T728" i="2"/>
  <c r="R728" i="2"/>
  <c r="P728" i="2"/>
  <c r="BK728" i="2"/>
  <c r="J728" i="2"/>
  <c r="BE728" i="2" s="1"/>
  <c r="BI725" i="2"/>
  <c r="BH725" i="2"/>
  <c r="BG725" i="2"/>
  <c r="BF725" i="2"/>
  <c r="T725" i="2"/>
  <c r="R725" i="2"/>
  <c r="P725" i="2"/>
  <c r="BK725" i="2"/>
  <c r="J725" i="2"/>
  <c r="BE725" i="2"/>
  <c r="BI722" i="2"/>
  <c r="BH722" i="2"/>
  <c r="BG722" i="2"/>
  <c r="BF722" i="2"/>
  <c r="T722" i="2"/>
  <c r="R722" i="2"/>
  <c r="P722" i="2"/>
  <c r="BK722" i="2"/>
  <c r="J722" i="2"/>
  <c r="BE722" i="2"/>
  <c r="BI719" i="2"/>
  <c r="BH719" i="2"/>
  <c r="BG719" i="2"/>
  <c r="BF719" i="2"/>
  <c r="T719" i="2"/>
  <c r="R719" i="2"/>
  <c r="P719" i="2"/>
  <c r="BK719" i="2"/>
  <c r="J719" i="2"/>
  <c r="BE719" i="2"/>
  <c r="BI716" i="2"/>
  <c r="BH716" i="2"/>
  <c r="BG716" i="2"/>
  <c r="BF716" i="2"/>
  <c r="T716" i="2"/>
  <c r="R716" i="2"/>
  <c r="P716" i="2"/>
  <c r="BK716" i="2"/>
  <c r="J716" i="2"/>
  <c r="BE716" i="2" s="1"/>
  <c r="BI714" i="2"/>
  <c r="BH714" i="2"/>
  <c r="BG714" i="2"/>
  <c r="BF714" i="2"/>
  <c r="T714" i="2"/>
  <c r="R714" i="2"/>
  <c r="P714" i="2"/>
  <c r="P709" i="2" s="1"/>
  <c r="BK714" i="2"/>
  <c r="J714" i="2"/>
  <c r="BE714" i="2"/>
  <c r="BI712" i="2"/>
  <c r="BH712" i="2"/>
  <c r="BG712" i="2"/>
  <c r="BF712" i="2"/>
  <c r="T712" i="2"/>
  <c r="T709" i="2" s="1"/>
  <c r="R712" i="2"/>
  <c r="P712" i="2"/>
  <c r="BK712" i="2"/>
  <c r="J712" i="2"/>
  <c r="BE712" i="2"/>
  <c r="BI710" i="2"/>
  <c r="BH710" i="2"/>
  <c r="BG710" i="2"/>
  <c r="BF710" i="2"/>
  <c r="T710" i="2"/>
  <c r="R710" i="2"/>
  <c r="P710" i="2"/>
  <c r="BK710" i="2"/>
  <c r="J710" i="2"/>
  <c r="BE710" i="2" s="1"/>
  <c r="BI707" i="2"/>
  <c r="BH707" i="2"/>
  <c r="BG707" i="2"/>
  <c r="BF707" i="2"/>
  <c r="T707" i="2"/>
  <c r="R707" i="2"/>
  <c r="P707" i="2"/>
  <c r="BK707" i="2"/>
  <c r="J707" i="2"/>
  <c r="BE707" i="2"/>
  <c r="BI705" i="2"/>
  <c r="BH705" i="2"/>
  <c r="BG705" i="2"/>
  <c r="BF705" i="2"/>
  <c r="T705" i="2"/>
  <c r="R705" i="2"/>
  <c r="P705" i="2"/>
  <c r="BK705" i="2"/>
  <c r="J705" i="2"/>
  <c r="BE705" i="2" s="1"/>
  <c r="BI703" i="2"/>
  <c r="BH703" i="2"/>
  <c r="BG703" i="2"/>
  <c r="BF703" i="2"/>
  <c r="T703" i="2"/>
  <c r="R703" i="2"/>
  <c r="P703" i="2"/>
  <c r="BK703" i="2"/>
  <c r="J703" i="2"/>
  <c r="BE703" i="2"/>
  <c r="BI700" i="2"/>
  <c r="BH700" i="2"/>
  <c r="BG700" i="2"/>
  <c r="BF700" i="2"/>
  <c r="T700" i="2"/>
  <c r="R700" i="2"/>
  <c r="P700" i="2"/>
  <c r="BK700" i="2"/>
  <c r="J700" i="2"/>
  <c r="BE700" i="2"/>
  <c r="BI694" i="2"/>
  <c r="BH694" i="2"/>
  <c r="BG694" i="2"/>
  <c r="BF694" i="2"/>
  <c r="T694" i="2"/>
  <c r="R694" i="2"/>
  <c r="P694" i="2"/>
  <c r="BK694" i="2"/>
  <c r="J694" i="2"/>
  <c r="BE694" i="2"/>
  <c r="BI688" i="2"/>
  <c r="BH688" i="2"/>
  <c r="BG688" i="2"/>
  <c r="BF688" i="2"/>
  <c r="T688" i="2"/>
  <c r="R688" i="2"/>
  <c r="P688" i="2"/>
  <c r="BK688" i="2"/>
  <c r="J688" i="2"/>
  <c r="BE688" i="2" s="1"/>
  <c r="BI661" i="2"/>
  <c r="BH661" i="2"/>
  <c r="BG661" i="2"/>
  <c r="BF661" i="2"/>
  <c r="T661" i="2"/>
  <c r="R661" i="2"/>
  <c r="P661" i="2"/>
  <c r="BK661" i="2"/>
  <c r="J661" i="2"/>
  <c r="BE661" i="2"/>
  <c r="BI658" i="2"/>
  <c r="BH658" i="2"/>
  <c r="BG658" i="2"/>
  <c r="BF658" i="2"/>
  <c r="T658" i="2"/>
  <c r="R658" i="2"/>
  <c r="P658" i="2"/>
  <c r="BK658" i="2"/>
  <c r="J658" i="2"/>
  <c r="BE658" i="2"/>
  <c r="BI648" i="2"/>
  <c r="BH648" i="2"/>
  <c r="BG648" i="2"/>
  <c r="BF648" i="2"/>
  <c r="T648" i="2"/>
  <c r="R648" i="2"/>
  <c r="P648" i="2"/>
  <c r="BK648" i="2"/>
  <c r="J648" i="2"/>
  <c r="BE648" i="2"/>
  <c r="BI646" i="2"/>
  <c r="BH646" i="2"/>
  <c r="BG646" i="2"/>
  <c r="BF646" i="2"/>
  <c r="T646" i="2"/>
  <c r="R646" i="2"/>
  <c r="P646" i="2"/>
  <c r="BK646" i="2"/>
  <c r="J646" i="2"/>
  <c r="BE646" i="2" s="1"/>
  <c r="BI643" i="2"/>
  <c r="BH643" i="2"/>
  <c r="BG643" i="2"/>
  <c r="BF643" i="2"/>
  <c r="T643" i="2"/>
  <c r="R643" i="2"/>
  <c r="P643" i="2"/>
  <c r="BK643" i="2"/>
  <c r="J643" i="2"/>
  <c r="BE643" i="2"/>
  <c r="BI639" i="2"/>
  <c r="BH639" i="2"/>
  <c r="BG639" i="2"/>
  <c r="BF639" i="2"/>
  <c r="T639" i="2"/>
  <c r="R639" i="2"/>
  <c r="P639" i="2"/>
  <c r="BK639" i="2"/>
  <c r="J639" i="2"/>
  <c r="BE639" i="2"/>
  <c r="BI636" i="2"/>
  <c r="BH636" i="2"/>
  <c r="BG636" i="2"/>
  <c r="BF636" i="2"/>
  <c r="T636" i="2"/>
  <c r="R636" i="2"/>
  <c r="P636" i="2"/>
  <c r="BK636" i="2"/>
  <c r="J636" i="2"/>
  <c r="BE636" i="2"/>
  <c r="BI633" i="2"/>
  <c r="BH633" i="2"/>
  <c r="BG633" i="2"/>
  <c r="BF633" i="2"/>
  <c r="T633" i="2"/>
  <c r="R633" i="2"/>
  <c r="P633" i="2"/>
  <c r="BK633" i="2"/>
  <c r="J633" i="2"/>
  <c r="BE633" i="2" s="1"/>
  <c r="BI630" i="2"/>
  <c r="BH630" i="2"/>
  <c r="BG630" i="2"/>
  <c r="BF630" i="2"/>
  <c r="T630" i="2"/>
  <c r="R630" i="2"/>
  <c r="P630" i="2"/>
  <c r="BK630" i="2"/>
  <c r="J630" i="2"/>
  <c r="BE630" i="2"/>
  <c r="BI627" i="2"/>
  <c r="BH627" i="2"/>
  <c r="BG627" i="2"/>
  <c r="BF627" i="2"/>
  <c r="T627" i="2"/>
  <c r="R627" i="2"/>
  <c r="P627" i="2"/>
  <c r="BK627" i="2"/>
  <c r="J627" i="2"/>
  <c r="BE627" i="2"/>
  <c r="BI624" i="2"/>
  <c r="BH624" i="2"/>
  <c r="BG624" i="2"/>
  <c r="BF624" i="2"/>
  <c r="T624" i="2"/>
  <c r="R624" i="2"/>
  <c r="P624" i="2"/>
  <c r="BK624" i="2"/>
  <c r="J624" i="2"/>
  <c r="BE624" i="2"/>
  <c r="BI621" i="2"/>
  <c r="BH621" i="2"/>
  <c r="BG621" i="2"/>
  <c r="BF621" i="2"/>
  <c r="T621" i="2"/>
  <c r="R621" i="2"/>
  <c r="P621" i="2"/>
  <c r="BK621" i="2"/>
  <c r="J621" i="2"/>
  <c r="BE621" i="2" s="1"/>
  <c r="BI616" i="2"/>
  <c r="BH616" i="2"/>
  <c r="BG616" i="2"/>
  <c r="BF616" i="2"/>
  <c r="T616" i="2"/>
  <c r="R616" i="2"/>
  <c r="P616" i="2"/>
  <c r="BK616" i="2"/>
  <c r="J616" i="2"/>
  <c r="BE616" i="2"/>
  <c r="BI613" i="2"/>
  <c r="BH613" i="2"/>
  <c r="BG613" i="2"/>
  <c r="BF613" i="2"/>
  <c r="T613" i="2"/>
  <c r="R613" i="2"/>
  <c r="P613" i="2"/>
  <c r="BK613" i="2"/>
  <c r="J613" i="2"/>
  <c r="BE613" i="2"/>
  <c r="BI610" i="2"/>
  <c r="BH610" i="2"/>
  <c r="BG610" i="2"/>
  <c r="BF610" i="2"/>
  <c r="T610" i="2"/>
  <c r="R610" i="2"/>
  <c r="P610" i="2"/>
  <c r="BK610" i="2"/>
  <c r="J610" i="2"/>
  <c r="BE610" i="2"/>
  <c r="BI607" i="2"/>
  <c r="BH607" i="2"/>
  <c r="BG607" i="2"/>
  <c r="BF607" i="2"/>
  <c r="T607" i="2"/>
  <c r="R607" i="2"/>
  <c r="P607" i="2"/>
  <c r="BK607" i="2"/>
  <c r="J607" i="2"/>
  <c r="BE607" i="2" s="1"/>
  <c r="BI604" i="2"/>
  <c r="BH604" i="2"/>
  <c r="BG604" i="2"/>
  <c r="BF604" i="2"/>
  <c r="T604" i="2"/>
  <c r="R604" i="2"/>
  <c r="P604" i="2"/>
  <c r="BK604" i="2"/>
  <c r="J604" i="2"/>
  <c r="BE604" i="2"/>
  <c r="BI601" i="2"/>
  <c r="BH601" i="2"/>
  <c r="BG601" i="2"/>
  <c r="BF601" i="2"/>
  <c r="T601" i="2"/>
  <c r="R601" i="2"/>
  <c r="P601" i="2"/>
  <c r="BK601" i="2"/>
  <c r="J601" i="2"/>
  <c r="BE601" i="2"/>
  <c r="BI596" i="2"/>
  <c r="BH596" i="2"/>
  <c r="BG596" i="2"/>
  <c r="BF596" i="2"/>
  <c r="T596" i="2"/>
  <c r="R596" i="2"/>
  <c r="P596" i="2"/>
  <c r="BK596" i="2"/>
  <c r="J596" i="2"/>
  <c r="BE596" i="2"/>
  <c r="BI592" i="2"/>
  <c r="BH592" i="2"/>
  <c r="BG592" i="2"/>
  <c r="BF592" i="2"/>
  <c r="T592" i="2"/>
  <c r="R592" i="2"/>
  <c r="P592" i="2"/>
  <c r="BK592" i="2"/>
  <c r="J592" i="2"/>
  <c r="BE592" i="2" s="1"/>
  <c r="BI587" i="2"/>
  <c r="BH587" i="2"/>
  <c r="BG587" i="2"/>
  <c r="BF587" i="2"/>
  <c r="T587" i="2"/>
  <c r="R587" i="2"/>
  <c r="P587" i="2"/>
  <c r="BK587" i="2"/>
  <c r="J587" i="2"/>
  <c r="BE587" i="2"/>
  <c r="BI580" i="2"/>
  <c r="BH580" i="2"/>
  <c r="BG580" i="2"/>
  <c r="BF580" i="2"/>
  <c r="T580" i="2"/>
  <c r="R580" i="2"/>
  <c r="P580" i="2"/>
  <c r="BK580" i="2"/>
  <c r="J580" i="2"/>
  <c r="BE580" i="2"/>
  <c r="BI577" i="2"/>
  <c r="BH577" i="2"/>
  <c r="BG577" i="2"/>
  <c r="BF577" i="2"/>
  <c r="T577" i="2"/>
  <c r="R577" i="2"/>
  <c r="P577" i="2"/>
  <c r="BK577" i="2"/>
  <c r="J577" i="2"/>
  <c r="BE577" i="2"/>
  <c r="BI574" i="2"/>
  <c r="BH574" i="2"/>
  <c r="BG574" i="2"/>
  <c r="BF574" i="2"/>
  <c r="T574" i="2"/>
  <c r="R574" i="2"/>
  <c r="P574" i="2"/>
  <c r="BK574" i="2"/>
  <c r="J574" i="2"/>
  <c r="BE574" i="2" s="1"/>
  <c r="BI570" i="2"/>
  <c r="BH570" i="2"/>
  <c r="BG570" i="2"/>
  <c r="BF570" i="2"/>
  <c r="T570" i="2"/>
  <c r="R570" i="2"/>
  <c r="P570" i="2"/>
  <c r="BK570" i="2"/>
  <c r="J570" i="2"/>
  <c r="BE570" i="2"/>
  <c r="BI567" i="2"/>
  <c r="BH567" i="2"/>
  <c r="BG567" i="2"/>
  <c r="BF567" i="2"/>
  <c r="T567" i="2"/>
  <c r="R567" i="2"/>
  <c r="P567" i="2"/>
  <c r="BK567" i="2"/>
  <c r="J567" i="2"/>
  <c r="BE567" i="2"/>
  <c r="BI563" i="2"/>
  <c r="BH563" i="2"/>
  <c r="BG563" i="2"/>
  <c r="BF563" i="2"/>
  <c r="T563" i="2"/>
  <c r="R563" i="2"/>
  <c r="P563" i="2"/>
  <c r="BK563" i="2"/>
  <c r="J563" i="2"/>
  <c r="BE563" i="2"/>
  <c r="BI559" i="2"/>
  <c r="BH559" i="2"/>
  <c r="BG559" i="2"/>
  <c r="BF559" i="2"/>
  <c r="T559" i="2"/>
  <c r="R559" i="2"/>
  <c r="P559" i="2"/>
  <c r="BK559" i="2"/>
  <c r="J559" i="2"/>
  <c r="BE559" i="2" s="1"/>
  <c r="BI555" i="2"/>
  <c r="BH555" i="2"/>
  <c r="BG555" i="2"/>
  <c r="BF555" i="2"/>
  <c r="T555" i="2"/>
  <c r="R555" i="2"/>
  <c r="P555" i="2"/>
  <c r="BK555" i="2"/>
  <c r="J555" i="2"/>
  <c r="BE555" i="2"/>
  <c r="BI551" i="2"/>
  <c r="BH551" i="2"/>
  <c r="BG551" i="2"/>
  <c r="BF551" i="2"/>
  <c r="T551" i="2"/>
  <c r="R551" i="2"/>
  <c r="P551" i="2"/>
  <c r="BK551" i="2"/>
  <c r="J551" i="2"/>
  <c r="BE551" i="2"/>
  <c r="BI549" i="2"/>
  <c r="BH549" i="2"/>
  <c r="BG549" i="2"/>
  <c r="BF549" i="2"/>
  <c r="T549" i="2"/>
  <c r="R549" i="2"/>
  <c r="P549" i="2"/>
  <c r="BK549" i="2"/>
  <c r="J549" i="2"/>
  <c r="BE549" i="2"/>
  <c r="BI546" i="2"/>
  <c r="BH546" i="2"/>
  <c r="BG546" i="2"/>
  <c r="BF546" i="2"/>
  <c r="T546" i="2"/>
  <c r="R546" i="2"/>
  <c r="P546" i="2"/>
  <c r="BK546" i="2"/>
  <c r="J546" i="2"/>
  <c r="BE546" i="2" s="1"/>
  <c r="BI543" i="2"/>
  <c r="BH543" i="2"/>
  <c r="BG543" i="2"/>
  <c r="BF543" i="2"/>
  <c r="T543" i="2"/>
  <c r="R543" i="2"/>
  <c r="P543" i="2"/>
  <c r="BK543" i="2"/>
  <c r="J543" i="2"/>
  <c r="BE543" i="2"/>
  <c r="BI539" i="2"/>
  <c r="BH539" i="2"/>
  <c r="BG539" i="2"/>
  <c r="BF539" i="2"/>
  <c r="T539" i="2"/>
  <c r="R539" i="2"/>
  <c r="P539" i="2"/>
  <c r="BK539" i="2"/>
  <c r="J539" i="2"/>
  <c r="BE539" i="2"/>
  <c r="BI536" i="2"/>
  <c r="BH536" i="2"/>
  <c r="BG536" i="2"/>
  <c r="BF536" i="2"/>
  <c r="T536" i="2"/>
  <c r="R536" i="2"/>
  <c r="P536" i="2"/>
  <c r="BK536" i="2"/>
  <c r="J536" i="2"/>
  <c r="BE536" i="2"/>
  <c r="BI533" i="2"/>
  <c r="BH533" i="2"/>
  <c r="BG533" i="2"/>
  <c r="BF533" i="2"/>
  <c r="T533" i="2"/>
  <c r="R533" i="2"/>
  <c r="P533" i="2"/>
  <c r="BK533" i="2"/>
  <c r="J533" i="2"/>
  <c r="BE533" i="2" s="1"/>
  <c r="BI529" i="2"/>
  <c r="BH529" i="2"/>
  <c r="BG529" i="2"/>
  <c r="BF529" i="2"/>
  <c r="T529" i="2"/>
  <c r="R529" i="2"/>
  <c r="P529" i="2"/>
  <c r="BK529" i="2"/>
  <c r="J529" i="2"/>
  <c r="BE529" i="2"/>
  <c r="BI524" i="2"/>
  <c r="BH524" i="2"/>
  <c r="BG524" i="2"/>
  <c r="BF524" i="2"/>
  <c r="T524" i="2"/>
  <c r="R524" i="2"/>
  <c r="P524" i="2"/>
  <c r="BK524" i="2"/>
  <c r="J524" i="2"/>
  <c r="BE524" i="2"/>
  <c r="BI521" i="2"/>
  <c r="BH521" i="2"/>
  <c r="BG521" i="2"/>
  <c r="BF521" i="2"/>
  <c r="T521" i="2"/>
  <c r="R521" i="2"/>
  <c r="P521" i="2"/>
  <c r="BK521" i="2"/>
  <c r="J521" i="2"/>
  <c r="BE521" i="2"/>
  <c r="BI519" i="2"/>
  <c r="BH519" i="2"/>
  <c r="BG519" i="2"/>
  <c r="BF519" i="2"/>
  <c r="T519" i="2"/>
  <c r="R519" i="2"/>
  <c r="P519" i="2"/>
  <c r="BK519" i="2"/>
  <c r="J519" i="2"/>
  <c r="BE519" i="2" s="1"/>
  <c r="BI516" i="2"/>
  <c r="BH516" i="2"/>
  <c r="BG516" i="2"/>
  <c r="BF516" i="2"/>
  <c r="T516" i="2"/>
  <c r="R516" i="2"/>
  <c r="P516" i="2"/>
  <c r="BK516" i="2"/>
  <c r="J516" i="2"/>
  <c r="BE516" i="2"/>
  <c r="BI514" i="2"/>
  <c r="BH514" i="2"/>
  <c r="BG514" i="2"/>
  <c r="BF514" i="2"/>
  <c r="T514" i="2"/>
  <c r="R514" i="2"/>
  <c r="P514" i="2"/>
  <c r="BK514" i="2"/>
  <c r="J514" i="2"/>
  <c r="BE514" i="2"/>
  <c r="BI511" i="2"/>
  <c r="BH511" i="2"/>
  <c r="BG511" i="2"/>
  <c r="BF511" i="2"/>
  <c r="T511" i="2"/>
  <c r="R511" i="2"/>
  <c r="P511" i="2"/>
  <c r="BK511" i="2"/>
  <c r="J511" i="2"/>
  <c r="BE511" i="2"/>
  <c r="BI509" i="2"/>
  <c r="BH509" i="2"/>
  <c r="BG509" i="2"/>
  <c r="BF509" i="2"/>
  <c r="T509" i="2"/>
  <c r="R509" i="2"/>
  <c r="P509" i="2"/>
  <c r="BK509" i="2"/>
  <c r="J509" i="2"/>
  <c r="BE509" i="2" s="1"/>
  <c r="BI506" i="2"/>
  <c r="BH506" i="2"/>
  <c r="BG506" i="2"/>
  <c r="BF506" i="2"/>
  <c r="T506" i="2"/>
  <c r="R506" i="2"/>
  <c r="P506" i="2"/>
  <c r="BK506" i="2"/>
  <c r="J506" i="2"/>
  <c r="BE506" i="2"/>
  <c r="BI504" i="2"/>
  <c r="BH504" i="2"/>
  <c r="BG504" i="2"/>
  <c r="BF504" i="2"/>
  <c r="T504" i="2"/>
  <c r="R504" i="2"/>
  <c r="P504" i="2"/>
  <c r="BK504" i="2"/>
  <c r="J504" i="2"/>
  <c r="BE504" i="2"/>
  <c r="BI502" i="2"/>
  <c r="BH502" i="2"/>
  <c r="BG502" i="2"/>
  <c r="BF502" i="2"/>
  <c r="T502" i="2"/>
  <c r="R502" i="2"/>
  <c r="P502" i="2"/>
  <c r="BK502" i="2"/>
  <c r="J502" i="2"/>
  <c r="BE502" i="2"/>
  <c r="BI499" i="2"/>
  <c r="BH499" i="2"/>
  <c r="BG499" i="2"/>
  <c r="BF499" i="2"/>
  <c r="T499" i="2"/>
  <c r="R499" i="2"/>
  <c r="P499" i="2"/>
  <c r="P495" i="2" s="1"/>
  <c r="BK499" i="2"/>
  <c r="BK495" i="2" s="1"/>
  <c r="J495" i="2" s="1"/>
  <c r="J67" i="2" s="1"/>
  <c r="J499" i="2"/>
  <c r="BE499" i="2" s="1"/>
  <c r="BI496" i="2"/>
  <c r="BH496" i="2"/>
  <c r="BG496" i="2"/>
  <c r="BF496" i="2"/>
  <c r="T496" i="2"/>
  <c r="T495" i="2"/>
  <c r="R496" i="2"/>
  <c r="R495" i="2" s="1"/>
  <c r="P496" i="2"/>
  <c r="BK496" i="2"/>
  <c r="J496" i="2"/>
  <c r="BE496" i="2" s="1"/>
  <c r="BI488" i="2"/>
  <c r="BH488" i="2"/>
  <c r="BG488" i="2"/>
  <c r="BF488" i="2"/>
  <c r="T488" i="2"/>
  <c r="R488" i="2"/>
  <c r="P488" i="2"/>
  <c r="BK488" i="2"/>
  <c r="J488" i="2"/>
  <c r="BE488" i="2"/>
  <c r="BI484" i="2"/>
  <c r="BH484" i="2"/>
  <c r="BG484" i="2"/>
  <c r="BF484" i="2"/>
  <c r="T484" i="2"/>
  <c r="R484" i="2"/>
  <c r="P484" i="2"/>
  <c r="BK484" i="2"/>
  <c r="J484" i="2"/>
  <c r="BE484" i="2"/>
  <c r="BI480" i="2"/>
  <c r="BH480" i="2"/>
  <c r="BG480" i="2"/>
  <c r="BF480" i="2"/>
  <c r="T480" i="2"/>
  <c r="R480" i="2"/>
  <c r="P480" i="2"/>
  <c r="BK480" i="2"/>
  <c r="J480" i="2"/>
  <c r="BE480" i="2"/>
  <c r="BI476" i="2"/>
  <c r="BH476" i="2"/>
  <c r="BG476" i="2"/>
  <c r="BF476" i="2"/>
  <c r="T476" i="2"/>
  <c r="R476" i="2"/>
  <c r="P476" i="2"/>
  <c r="BK476" i="2"/>
  <c r="J476" i="2"/>
  <c r="BE476" i="2" s="1"/>
  <c r="BI473" i="2"/>
  <c r="BH473" i="2"/>
  <c r="BG473" i="2"/>
  <c r="BF473" i="2"/>
  <c r="T473" i="2"/>
  <c r="R473" i="2"/>
  <c r="P473" i="2"/>
  <c r="BK473" i="2"/>
  <c r="J473" i="2"/>
  <c r="BE473" i="2"/>
  <c r="BI470" i="2"/>
  <c r="BH470" i="2"/>
  <c r="BG470" i="2"/>
  <c r="BF470" i="2"/>
  <c r="T470" i="2"/>
  <c r="R470" i="2"/>
  <c r="P470" i="2"/>
  <c r="BK470" i="2"/>
  <c r="J470" i="2"/>
  <c r="BE470" i="2"/>
  <c r="BI467" i="2"/>
  <c r="BH467" i="2"/>
  <c r="BG467" i="2"/>
  <c r="BF467" i="2"/>
  <c r="T467" i="2"/>
  <c r="R467" i="2"/>
  <c r="P467" i="2"/>
  <c r="BK467" i="2"/>
  <c r="J467" i="2"/>
  <c r="BE467" i="2"/>
  <c r="BI460" i="2"/>
  <c r="BH460" i="2"/>
  <c r="BG460" i="2"/>
  <c r="BF460" i="2"/>
  <c r="T460" i="2"/>
  <c r="R460" i="2"/>
  <c r="P460" i="2"/>
  <c r="BK460" i="2"/>
  <c r="J460" i="2"/>
  <c r="BE460" i="2" s="1"/>
  <c r="BI433" i="2"/>
  <c r="BH433" i="2"/>
  <c r="BG433" i="2"/>
  <c r="BF433" i="2"/>
  <c r="T433" i="2"/>
  <c r="R433" i="2"/>
  <c r="P433" i="2"/>
  <c r="BK433" i="2"/>
  <c r="J433" i="2"/>
  <c r="BE433" i="2"/>
  <c r="BI422" i="2"/>
  <c r="BH422" i="2"/>
  <c r="BG422" i="2"/>
  <c r="BF422" i="2"/>
  <c r="T422" i="2"/>
  <c r="R422" i="2"/>
  <c r="P422" i="2"/>
  <c r="BK422" i="2"/>
  <c r="J422" i="2"/>
  <c r="BE422" i="2"/>
  <c r="BI395" i="2"/>
  <c r="BH395" i="2"/>
  <c r="BG395" i="2"/>
  <c r="BF395" i="2"/>
  <c r="T395" i="2"/>
  <c r="R395" i="2"/>
  <c r="P395" i="2"/>
  <c r="BK395" i="2"/>
  <c r="J395" i="2"/>
  <c r="BE395" i="2"/>
  <c r="BI391" i="2"/>
  <c r="BH391" i="2"/>
  <c r="BG391" i="2"/>
  <c r="BF391" i="2"/>
  <c r="T391" i="2"/>
  <c r="R391" i="2"/>
  <c r="P391" i="2"/>
  <c r="P387" i="2" s="1"/>
  <c r="BK391" i="2"/>
  <c r="BK387" i="2" s="1"/>
  <c r="J387" i="2" s="1"/>
  <c r="J66" i="2" s="1"/>
  <c r="J391" i="2"/>
  <c r="BE391" i="2" s="1"/>
  <c r="BI388" i="2"/>
  <c r="BH388" i="2"/>
  <c r="BG388" i="2"/>
  <c r="BF388" i="2"/>
  <c r="T388" i="2"/>
  <c r="T387" i="2"/>
  <c r="R388" i="2"/>
  <c r="R387" i="2" s="1"/>
  <c r="P388" i="2"/>
  <c r="BK388" i="2"/>
  <c r="J388" i="2"/>
  <c r="BE388" i="2" s="1"/>
  <c r="BI384" i="2"/>
  <c r="BH384" i="2"/>
  <c r="BG384" i="2"/>
  <c r="BF384" i="2"/>
  <c r="T384" i="2"/>
  <c r="R384" i="2"/>
  <c r="R380" i="2" s="1"/>
  <c r="P384" i="2"/>
  <c r="P380" i="2" s="1"/>
  <c r="BK384" i="2"/>
  <c r="J384" i="2"/>
  <c r="BE384" i="2"/>
  <c r="BI381" i="2"/>
  <c r="BH381" i="2"/>
  <c r="BG381" i="2"/>
  <c r="BF381" i="2"/>
  <c r="T381" i="2"/>
  <c r="T380" i="2" s="1"/>
  <c r="R381" i="2"/>
  <c r="P381" i="2"/>
  <c r="BK381" i="2"/>
  <c r="BK380" i="2"/>
  <c r="J380" i="2" s="1"/>
  <c r="J65" i="2" s="1"/>
  <c r="J381" i="2"/>
  <c r="BE381" i="2" s="1"/>
  <c r="BI377" i="2"/>
  <c r="BH377" i="2"/>
  <c r="BG377" i="2"/>
  <c r="BF377" i="2"/>
  <c r="T377" i="2"/>
  <c r="R377" i="2"/>
  <c r="P377" i="2"/>
  <c r="BK377" i="2"/>
  <c r="J377" i="2"/>
  <c r="BE377" i="2"/>
  <c r="BI375" i="2"/>
  <c r="BH375" i="2"/>
  <c r="BG375" i="2"/>
  <c r="BF375" i="2"/>
  <c r="T375" i="2"/>
  <c r="R375" i="2"/>
  <c r="P375" i="2"/>
  <c r="BK375" i="2"/>
  <c r="J375" i="2"/>
  <c r="BE375" i="2"/>
  <c r="BI369" i="2"/>
  <c r="BH369" i="2"/>
  <c r="BG369" i="2"/>
  <c r="BF369" i="2"/>
  <c r="T369" i="2"/>
  <c r="R369" i="2"/>
  <c r="P369" i="2"/>
  <c r="BK369" i="2"/>
  <c r="J369" i="2"/>
  <c r="BE369" i="2" s="1"/>
  <c r="BI363" i="2"/>
  <c r="BH363" i="2"/>
  <c r="BG363" i="2"/>
  <c r="BF363" i="2"/>
  <c r="T363" i="2"/>
  <c r="R363" i="2"/>
  <c r="P363" i="2"/>
  <c r="BK363" i="2"/>
  <c r="J363" i="2"/>
  <c r="BE363" i="2"/>
  <c r="BI360" i="2"/>
  <c r="BH360" i="2"/>
  <c r="BG360" i="2"/>
  <c r="BF360" i="2"/>
  <c r="T360" i="2"/>
  <c r="R360" i="2"/>
  <c r="P360" i="2"/>
  <c r="BK360" i="2"/>
  <c r="J360" i="2"/>
  <c r="BE360" i="2"/>
  <c r="BI355" i="2"/>
  <c r="BH355" i="2"/>
  <c r="BG355" i="2"/>
  <c r="BF355" i="2"/>
  <c r="T355" i="2"/>
  <c r="R355" i="2"/>
  <c r="P355" i="2"/>
  <c r="BK355" i="2"/>
  <c r="J355" i="2"/>
  <c r="BE355" i="2"/>
  <c r="BI352" i="2"/>
  <c r="BH352" i="2"/>
  <c r="BG352" i="2"/>
  <c r="BF352" i="2"/>
  <c r="T352" i="2"/>
  <c r="R352" i="2"/>
  <c r="P352" i="2"/>
  <c r="BK352" i="2"/>
  <c r="J352" i="2"/>
  <c r="BE352" i="2" s="1"/>
  <c r="BI349" i="2"/>
  <c r="BH349" i="2"/>
  <c r="BG349" i="2"/>
  <c r="BF349" i="2"/>
  <c r="T349" i="2"/>
  <c r="R349" i="2"/>
  <c r="P349" i="2"/>
  <c r="BK349" i="2"/>
  <c r="J349" i="2"/>
  <c r="BE349" i="2"/>
  <c r="BI345" i="2"/>
  <c r="BH345" i="2"/>
  <c r="BG345" i="2"/>
  <c r="BF345" i="2"/>
  <c r="T345" i="2"/>
  <c r="R345" i="2"/>
  <c r="P345" i="2"/>
  <c r="BK345" i="2"/>
  <c r="J345" i="2"/>
  <c r="BE345" i="2"/>
  <c r="BI342" i="2"/>
  <c r="BH342" i="2"/>
  <c r="BG342" i="2"/>
  <c r="BF342" i="2"/>
  <c r="T342" i="2"/>
  <c r="R342" i="2"/>
  <c r="P342" i="2"/>
  <c r="BK342" i="2"/>
  <c r="J342" i="2"/>
  <c r="BE342" i="2"/>
  <c r="BI340" i="2"/>
  <c r="BH340" i="2"/>
  <c r="BG340" i="2"/>
  <c r="BF340" i="2"/>
  <c r="T340" i="2"/>
  <c r="R340" i="2"/>
  <c r="P340" i="2"/>
  <c r="BK340" i="2"/>
  <c r="J340" i="2"/>
  <c r="BE340" i="2" s="1"/>
  <c r="BI335" i="2"/>
  <c r="BH335" i="2"/>
  <c r="BG335" i="2"/>
  <c r="BF335" i="2"/>
  <c r="T335" i="2"/>
  <c r="R335" i="2"/>
  <c r="P335" i="2"/>
  <c r="BK335" i="2"/>
  <c r="J335" i="2"/>
  <c r="BE335" i="2"/>
  <c r="BI332" i="2"/>
  <c r="BH332" i="2"/>
  <c r="BG332" i="2"/>
  <c r="BF332" i="2"/>
  <c r="T332" i="2"/>
  <c r="R332" i="2"/>
  <c r="P332" i="2"/>
  <c r="BK332" i="2"/>
  <c r="J332" i="2"/>
  <c r="BE332" i="2"/>
  <c r="BI330" i="2"/>
  <c r="BH330" i="2"/>
  <c r="BG330" i="2"/>
  <c r="BF330" i="2"/>
  <c r="T330" i="2"/>
  <c r="R330" i="2"/>
  <c r="P330" i="2"/>
  <c r="BK330" i="2"/>
  <c r="J330" i="2"/>
  <c r="BE330" i="2"/>
  <c r="BI326" i="2"/>
  <c r="BH326" i="2"/>
  <c r="BG326" i="2"/>
  <c r="BF326" i="2"/>
  <c r="T326" i="2"/>
  <c r="R326" i="2"/>
  <c r="P326" i="2"/>
  <c r="BK326" i="2"/>
  <c r="BK311" i="2" s="1"/>
  <c r="J311" i="2" s="1"/>
  <c r="J64" i="2" s="1"/>
  <c r="J326" i="2"/>
  <c r="BE326" i="2" s="1"/>
  <c r="BI324" i="2"/>
  <c r="BH324" i="2"/>
  <c r="BG324" i="2"/>
  <c r="BF324" i="2"/>
  <c r="T324" i="2"/>
  <c r="R324" i="2"/>
  <c r="P324" i="2"/>
  <c r="BK324" i="2"/>
  <c r="J324" i="2"/>
  <c r="BE324" i="2"/>
  <c r="BI318" i="2"/>
  <c r="BH318" i="2"/>
  <c r="BG318" i="2"/>
  <c r="BF318" i="2"/>
  <c r="T318" i="2"/>
  <c r="T311" i="2" s="1"/>
  <c r="R318" i="2"/>
  <c r="P318" i="2"/>
  <c r="BK318" i="2"/>
  <c r="J318" i="2"/>
  <c r="BE318" i="2"/>
  <c r="BI315" i="2"/>
  <c r="BH315" i="2"/>
  <c r="BG315" i="2"/>
  <c r="BF315" i="2"/>
  <c r="T315" i="2"/>
  <c r="R315" i="2"/>
  <c r="P315" i="2"/>
  <c r="BK315" i="2"/>
  <c r="J315" i="2"/>
  <c r="BE315" i="2"/>
  <c r="BI312" i="2"/>
  <c r="BH312" i="2"/>
  <c r="BG312" i="2"/>
  <c r="BF312" i="2"/>
  <c r="T312" i="2"/>
  <c r="R312" i="2"/>
  <c r="R311" i="2"/>
  <c r="P312" i="2"/>
  <c r="P311" i="2" s="1"/>
  <c r="BK312" i="2"/>
  <c r="J312" i="2"/>
  <c r="BE312" i="2" s="1"/>
  <c r="BI308" i="2"/>
  <c r="BH308" i="2"/>
  <c r="BG308" i="2"/>
  <c r="BF308" i="2"/>
  <c r="T308" i="2"/>
  <c r="R308" i="2"/>
  <c r="P308" i="2"/>
  <c r="BK308" i="2"/>
  <c r="J308" i="2"/>
  <c r="BE308" i="2" s="1"/>
  <c r="BI305" i="2"/>
  <c r="BH305" i="2"/>
  <c r="BG305" i="2"/>
  <c r="BF305" i="2"/>
  <c r="T305" i="2"/>
  <c r="R305" i="2"/>
  <c r="P305" i="2"/>
  <c r="BK305" i="2"/>
  <c r="J305" i="2"/>
  <c r="BE305" i="2"/>
  <c r="BI301" i="2"/>
  <c r="BH301" i="2"/>
  <c r="BG301" i="2"/>
  <c r="BF301" i="2"/>
  <c r="T301" i="2"/>
  <c r="R301" i="2"/>
  <c r="P301" i="2"/>
  <c r="BK301" i="2"/>
  <c r="J301" i="2"/>
  <c r="BE301" i="2"/>
  <c r="BI294" i="2"/>
  <c r="BH294" i="2"/>
  <c r="BG294" i="2"/>
  <c r="BF294" i="2"/>
  <c r="T294" i="2"/>
  <c r="R294" i="2"/>
  <c r="P294" i="2"/>
  <c r="BK294" i="2"/>
  <c r="J294" i="2"/>
  <c r="BE294" i="2"/>
  <c r="BI291" i="2"/>
  <c r="BH291" i="2"/>
  <c r="BG291" i="2"/>
  <c r="BF291" i="2"/>
  <c r="T291" i="2"/>
  <c r="R291" i="2"/>
  <c r="P291" i="2"/>
  <c r="BK291" i="2"/>
  <c r="J291" i="2"/>
  <c r="BE291" i="2" s="1"/>
  <c r="BI288" i="2"/>
  <c r="BH288" i="2"/>
  <c r="BG288" i="2"/>
  <c r="BF288" i="2"/>
  <c r="T288" i="2"/>
  <c r="R288" i="2"/>
  <c r="P288" i="2"/>
  <c r="BK288" i="2"/>
  <c r="J288" i="2"/>
  <c r="BE288" i="2"/>
  <c r="BI285" i="2"/>
  <c r="BH285" i="2"/>
  <c r="BG285" i="2"/>
  <c r="BF285" i="2"/>
  <c r="T285" i="2"/>
  <c r="R285" i="2"/>
  <c r="P285" i="2"/>
  <c r="BK285" i="2"/>
  <c r="J285" i="2"/>
  <c r="BE285" i="2"/>
  <c r="BI279" i="2"/>
  <c r="BH279" i="2"/>
  <c r="BG279" i="2"/>
  <c r="BF279" i="2"/>
  <c r="T279" i="2"/>
  <c r="R279" i="2"/>
  <c r="P279" i="2"/>
  <c r="BK279" i="2"/>
  <c r="J279" i="2"/>
  <c r="BE279" i="2"/>
  <c r="BI275" i="2"/>
  <c r="BH275" i="2"/>
  <c r="BG275" i="2"/>
  <c r="BF275" i="2"/>
  <c r="T275" i="2"/>
  <c r="R275" i="2"/>
  <c r="P275" i="2"/>
  <c r="BK275" i="2"/>
  <c r="J275" i="2"/>
  <c r="BE275" i="2" s="1"/>
  <c r="BI272" i="2"/>
  <c r="BH272" i="2"/>
  <c r="BG272" i="2"/>
  <c r="BF272" i="2"/>
  <c r="T272" i="2"/>
  <c r="R272" i="2"/>
  <c r="P272" i="2"/>
  <c r="BK272" i="2"/>
  <c r="J272" i="2"/>
  <c r="BE272" i="2"/>
  <c r="BI269" i="2"/>
  <c r="BH269" i="2"/>
  <c r="BG269" i="2"/>
  <c r="BF269" i="2"/>
  <c r="T269" i="2"/>
  <c r="R269" i="2"/>
  <c r="P269" i="2"/>
  <c r="BK269" i="2"/>
  <c r="J269" i="2"/>
  <c r="BE269" i="2"/>
  <c r="BI266" i="2"/>
  <c r="BH266" i="2"/>
  <c r="BG266" i="2"/>
  <c r="BF266" i="2"/>
  <c r="T266" i="2"/>
  <c r="R266" i="2"/>
  <c r="P266" i="2"/>
  <c r="BK266" i="2"/>
  <c r="J266" i="2"/>
  <c r="BE266" i="2"/>
  <c r="BI263" i="2"/>
  <c r="BH263" i="2"/>
  <c r="BG263" i="2"/>
  <c r="BF263" i="2"/>
  <c r="T263" i="2"/>
  <c r="R263" i="2"/>
  <c r="P263" i="2"/>
  <c r="BK263" i="2"/>
  <c r="J263" i="2"/>
  <c r="BE263" i="2" s="1"/>
  <c r="BI259" i="2"/>
  <c r="BH259" i="2"/>
  <c r="BG259" i="2"/>
  <c r="BF259" i="2"/>
  <c r="T259" i="2"/>
  <c r="R259" i="2"/>
  <c r="P259" i="2"/>
  <c r="BK259" i="2"/>
  <c r="J259" i="2"/>
  <c r="BE259" i="2"/>
  <c r="BI256" i="2"/>
  <c r="BH256" i="2"/>
  <c r="BG256" i="2"/>
  <c r="BF256" i="2"/>
  <c r="T256" i="2"/>
  <c r="R256" i="2"/>
  <c r="P256" i="2"/>
  <c r="BK256" i="2"/>
  <c r="J256" i="2"/>
  <c r="BE256" i="2"/>
  <c r="BI253" i="2"/>
  <c r="BH253" i="2"/>
  <c r="BG253" i="2"/>
  <c r="BF253" i="2"/>
  <c r="T253" i="2"/>
  <c r="R253" i="2"/>
  <c r="P253" i="2"/>
  <c r="BK253" i="2"/>
  <c r="J253" i="2"/>
  <c r="BE253" i="2"/>
  <c r="BI250" i="2"/>
  <c r="BH250" i="2"/>
  <c r="BG250" i="2"/>
  <c r="BF250" i="2"/>
  <c r="T250" i="2"/>
  <c r="R250" i="2"/>
  <c r="P250" i="2"/>
  <c r="BK250" i="2"/>
  <c r="J250" i="2"/>
  <c r="BE250" i="2" s="1"/>
  <c r="BI247" i="2"/>
  <c r="BH247" i="2"/>
  <c r="BG247" i="2"/>
  <c r="BF247" i="2"/>
  <c r="T247" i="2"/>
  <c r="R247" i="2"/>
  <c r="P247" i="2"/>
  <c r="BK247" i="2"/>
  <c r="J247" i="2"/>
  <c r="BE247" i="2"/>
  <c r="BI241" i="2"/>
  <c r="BH241" i="2"/>
  <c r="BG241" i="2"/>
  <c r="BF241" i="2"/>
  <c r="T241" i="2"/>
  <c r="R241" i="2"/>
  <c r="P241" i="2"/>
  <c r="BK241" i="2"/>
  <c r="J241" i="2"/>
  <c r="BE241" i="2"/>
  <c r="BI237" i="2"/>
  <c r="BH237" i="2"/>
  <c r="BG237" i="2"/>
  <c r="BF237" i="2"/>
  <c r="T237" i="2"/>
  <c r="R237" i="2"/>
  <c r="P237" i="2"/>
  <c r="BK237" i="2"/>
  <c r="J237" i="2"/>
  <c r="BE237" i="2"/>
  <c r="BI233" i="2"/>
  <c r="BH233" i="2"/>
  <c r="BG233" i="2"/>
  <c r="BF233" i="2"/>
  <c r="T233" i="2"/>
  <c r="R233" i="2"/>
  <c r="P233" i="2"/>
  <c r="BK233" i="2"/>
  <c r="J233" i="2"/>
  <c r="BE233" i="2" s="1"/>
  <c r="BI229" i="2"/>
  <c r="BH229" i="2"/>
  <c r="BG229" i="2"/>
  <c r="BF229" i="2"/>
  <c r="T229" i="2"/>
  <c r="R229" i="2"/>
  <c r="R220" i="2" s="1"/>
  <c r="P229" i="2"/>
  <c r="BK229" i="2"/>
  <c r="J229" i="2"/>
  <c r="BE229" i="2"/>
  <c r="BI225" i="2"/>
  <c r="BH225" i="2"/>
  <c r="BG225" i="2"/>
  <c r="BF225" i="2"/>
  <c r="T225" i="2"/>
  <c r="R225" i="2"/>
  <c r="P225" i="2"/>
  <c r="BK225" i="2"/>
  <c r="J225" i="2"/>
  <c r="BE225" i="2"/>
  <c r="BI221" i="2"/>
  <c r="BH221" i="2"/>
  <c r="BG221" i="2"/>
  <c r="BF221" i="2"/>
  <c r="T221" i="2"/>
  <c r="T220" i="2"/>
  <c r="R221" i="2"/>
  <c r="P221" i="2"/>
  <c r="P220" i="2"/>
  <c r="BK221" i="2"/>
  <c r="BK220" i="2" s="1"/>
  <c r="J220" i="2" s="1"/>
  <c r="J63" i="2" s="1"/>
  <c r="J221" i="2"/>
  <c r="BE221" i="2" s="1"/>
  <c r="BI218" i="2"/>
  <c r="BH218" i="2"/>
  <c r="BG218" i="2"/>
  <c r="BF218" i="2"/>
  <c r="T218" i="2"/>
  <c r="R218" i="2"/>
  <c r="P218" i="2"/>
  <c r="BK218" i="2"/>
  <c r="J218" i="2"/>
  <c r="BE218" i="2"/>
  <c r="BI215" i="2"/>
  <c r="BH215" i="2"/>
  <c r="BG215" i="2"/>
  <c r="BF215" i="2"/>
  <c r="T215" i="2"/>
  <c r="R215" i="2"/>
  <c r="P215" i="2"/>
  <c r="BK215" i="2"/>
  <c r="J215" i="2"/>
  <c r="BE215" i="2" s="1"/>
  <c r="BI213" i="2"/>
  <c r="BH213" i="2"/>
  <c r="BG213" i="2"/>
  <c r="BF213" i="2"/>
  <c r="T213" i="2"/>
  <c r="R213" i="2"/>
  <c r="P213" i="2"/>
  <c r="BK213" i="2"/>
  <c r="J213" i="2"/>
  <c r="BE213" i="2"/>
  <c r="BI210" i="2"/>
  <c r="BH210" i="2"/>
  <c r="BG210" i="2"/>
  <c r="BF210" i="2"/>
  <c r="T210" i="2"/>
  <c r="R210" i="2"/>
  <c r="P210" i="2"/>
  <c r="BK210" i="2"/>
  <c r="J210" i="2"/>
  <c r="BE210" i="2"/>
  <c r="BI207" i="2"/>
  <c r="BH207" i="2"/>
  <c r="BG207" i="2"/>
  <c r="BF207" i="2"/>
  <c r="T207" i="2"/>
  <c r="R207" i="2"/>
  <c r="P207" i="2"/>
  <c r="BK207" i="2"/>
  <c r="J207" i="2"/>
  <c r="BE207" i="2"/>
  <c r="BI204" i="2"/>
  <c r="BH204" i="2"/>
  <c r="BG204" i="2"/>
  <c r="BF204" i="2"/>
  <c r="T204" i="2"/>
  <c r="R204" i="2"/>
  <c r="P204" i="2"/>
  <c r="BK204" i="2"/>
  <c r="J204" i="2"/>
  <c r="BE204" i="2" s="1"/>
  <c r="BI199" i="2"/>
  <c r="BH199" i="2"/>
  <c r="BG199" i="2"/>
  <c r="BF199" i="2"/>
  <c r="T199" i="2"/>
  <c r="R199" i="2"/>
  <c r="P199" i="2"/>
  <c r="BK199" i="2"/>
  <c r="J199" i="2"/>
  <c r="BE199" i="2"/>
  <c r="BI196" i="2"/>
  <c r="BH196" i="2"/>
  <c r="BG196" i="2"/>
  <c r="BF196" i="2"/>
  <c r="T196" i="2"/>
  <c r="R196" i="2"/>
  <c r="P196" i="2"/>
  <c r="BK196" i="2"/>
  <c r="J196" i="2"/>
  <c r="BE196" i="2"/>
  <c r="BI192" i="2"/>
  <c r="BH192" i="2"/>
  <c r="BG192" i="2"/>
  <c r="BF192" i="2"/>
  <c r="T192" i="2"/>
  <c r="R192" i="2"/>
  <c r="P192" i="2"/>
  <c r="BK192" i="2"/>
  <c r="J192" i="2"/>
  <c r="BE192" i="2"/>
  <c r="BI189" i="2"/>
  <c r="BH189" i="2"/>
  <c r="BG189" i="2"/>
  <c r="BF189" i="2"/>
  <c r="T189" i="2"/>
  <c r="R189" i="2"/>
  <c r="P189" i="2"/>
  <c r="BK189" i="2"/>
  <c r="J189" i="2"/>
  <c r="BE189" i="2" s="1"/>
  <c r="BI187" i="2"/>
  <c r="BH187" i="2"/>
  <c r="BG187" i="2"/>
  <c r="BF187" i="2"/>
  <c r="T187" i="2"/>
  <c r="R187" i="2"/>
  <c r="P187" i="2"/>
  <c r="BK187" i="2"/>
  <c r="J187" i="2"/>
  <c r="BE187" i="2"/>
  <c r="BI181" i="2"/>
  <c r="BH181" i="2"/>
  <c r="BG181" i="2"/>
  <c r="BF181" i="2"/>
  <c r="T181" i="2"/>
  <c r="R181" i="2"/>
  <c r="P181" i="2"/>
  <c r="BK181" i="2"/>
  <c r="J181" i="2"/>
  <c r="BE181" i="2"/>
  <c r="BI174" i="2"/>
  <c r="BH174" i="2"/>
  <c r="BG174" i="2"/>
  <c r="BF174" i="2"/>
  <c r="T174" i="2"/>
  <c r="R174" i="2"/>
  <c r="P174" i="2"/>
  <c r="BK174" i="2"/>
  <c r="J174" i="2"/>
  <c r="BE174" i="2"/>
  <c r="BI168" i="2"/>
  <c r="BH168" i="2"/>
  <c r="BG168" i="2"/>
  <c r="BF168" i="2"/>
  <c r="T168" i="2"/>
  <c r="R168" i="2"/>
  <c r="P168" i="2"/>
  <c r="BK168" i="2"/>
  <c r="BK161" i="2" s="1"/>
  <c r="J161" i="2" s="1"/>
  <c r="J62" i="2" s="1"/>
  <c r="J168" i="2"/>
  <c r="BE168" i="2" s="1"/>
  <c r="BI162" i="2"/>
  <c r="BH162" i="2"/>
  <c r="BG162" i="2"/>
  <c r="BF162" i="2"/>
  <c r="T162" i="2"/>
  <c r="T161" i="2"/>
  <c r="R162" i="2"/>
  <c r="R161" i="2" s="1"/>
  <c r="P162" i="2"/>
  <c r="P161" i="2"/>
  <c r="BK162" i="2"/>
  <c r="J162" i="2"/>
  <c r="BE162" i="2" s="1"/>
  <c r="BI155" i="2"/>
  <c r="BH155" i="2"/>
  <c r="BG155" i="2"/>
  <c r="BF155" i="2"/>
  <c r="T155" i="2"/>
  <c r="R155" i="2"/>
  <c r="P155" i="2"/>
  <c r="BK155" i="2"/>
  <c r="J155" i="2"/>
  <c r="BE155" i="2"/>
  <c r="BI152" i="2"/>
  <c r="BH152" i="2"/>
  <c r="BG152" i="2"/>
  <c r="BF152" i="2"/>
  <c r="T152" i="2"/>
  <c r="R152" i="2"/>
  <c r="P152" i="2"/>
  <c r="BK152" i="2"/>
  <c r="J152" i="2"/>
  <c r="BE152" i="2"/>
  <c r="BI149" i="2"/>
  <c r="BH149" i="2"/>
  <c r="BG149" i="2"/>
  <c r="BF149" i="2"/>
  <c r="T149" i="2"/>
  <c r="R149" i="2"/>
  <c r="P149" i="2"/>
  <c r="BK149" i="2"/>
  <c r="J149" i="2"/>
  <c r="BE149" i="2"/>
  <c r="BI145" i="2"/>
  <c r="BH145" i="2"/>
  <c r="BG145" i="2"/>
  <c r="BF145" i="2"/>
  <c r="T145" i="2"/>
  <c r="R145" i="2"/>
  <c r="P145" i="2"/>
  <c r="BK145" i="2"/>
  <c r="J145" i="2"/>
  <c r="BE145" i="2" s="1"/>
  <c r="BI142" i="2"/>
  <c r="BH142" i="2"/>
  <c r="BG142" i="2"/>
  <c r="BF142" i="2"/>
  <c r="T142" i="2"/>
  <c r="R142" i="2"/>
  <c r="P142" i="2"/>
  <c r="BK142" i="2"/>
  <c r="J142" i="2"/>
  <c r="BE142" i="2"/>
  <c r="BI139" i="2"/>
  <c r="BH139" i="2"/>
  <c r="BG139" i="2"/>
  <c r="BF139" i="2"/>
  <c r="T139" i="2"/>
  <c r="R139" i="2"/>
  <c r="P139" i="2"/>
  <c r="BK139" i="2"/>
  <c r="J139" i="2"/>
  <c r="BE139" i="2"/>
  <c r="BI135" i="2"/>
  <c r="BH135" i="2"/>
  <c r="BG135" i="2"/>
  <c r="BF135" i="2"/>
  <c r="T135" i="2"/>
  <c r="R135" i="2"/>
  <c r="P135" i="2"/>
  <c r="BK135" i="2"/>
  <c r="J135" i="2"/>
  <c r="BE135" i="2"/>
  <c r="BI133" i="2"/>
  <c r="BH133" i="2"/>
  <c r="BG133" i="2"/>
  <c r="BF133" i="2"/>
  <c r="T133" i="2"/>
  <c r="R133" i="2"/>
  <c r="P133" i="2"/>
  <c r="BK133" i="2"/>
  <c r="J133" i="2"/>
  <c r="BE133" i="2" s="1"/>
  <c r="BI129" i="2"/>
  <c r="BH129" i="2"/>
  <c r="BG129" i="2"/>
  <c r="BF129" i="2"/>
  <c r="T129" i="2"/>
  <c r="R129" i="2"/>
  <c r="P129" i="2"/>
  <c r="BK129" i="2"/>
  <c r="J129" i="2"/>
  <c r="BE129" i="2"/>
  <c r="BI127" i="2"/>
  <c r="BH127" i="2"/>
  <c r="BG127" i="2"/>
  <c r="BF127" i="2"/>
  <c r="T127" i="2"/>
  <c r="R127" i="2"/>
  <c r="P127" i="2"/>
  <c r="BK127" i="2"/>
  <c r="J127" i="2"/>
  <c r="BE127" i="2"/>
  <c r="BI122" i="2"/>
  <c r="BH122" i="2"/>
  <c r="BG122" i="2"/>
  <c r="BF122" i="2"/>
  <c r="T122" i="2"/>
  <c r="R122" i="2"/>
  <c r="P122" i="2"/>
  <c r="BK122" i="2"/>
  <c r="J122" i="2"/>
  <c r="BE122" i="2"/>
  <c r="BI120" i="2"/>
  <c r="BH120" i="2"/>
  <c r="BG120" i="2"/>
  <c r="BF120" i="2"/>
  <c r="T120" i="2"/>
  <c r="R120" i="2"/>
  <c r="P120" i="2"/>
  <c r="BK120" i="2"/>
  <c r="J120" i="2"/>
  <c r="BE120" i="2" s="1"/>
  <c r="BI115" i="2"/>
  <c r="BH115" i="2"/>
  <c r="BG115" i="2"/>
  <c r="BF115" i="2"/>
  <c r="T115" i="2"/>
  <c r="R115" i="2"/>
  <c r="R107" i="2" s="1"/>
  <c r="P115" i="2"/>
  <c r="BK115" i="2"/>
  <c r="J115" i="2"/>
  <c r="BE115" i="2"/>
  <c r="BI113" i="2"/>
  <c r="BH113" i="2"/>
  <c r="BG113" i="2"/>
  <c r="BF113" i="2"/>
  <c r="T113" i="2"/>
  <c r="R113" i="2"/>
  <c r="P113" i="2"/>
  <c r="BK113" i="2"/>
  <c r="J113" i="2"/>
  <c r="BE113" i="2"/>
  <c r="BI111" i="2"/>
  <c r="BH111" i="2"/>
  <c r="BG111" i="2"/>
  <c r="BF111" i="2"/>
  <c r="T111" i="2"/>
  <c r="R111" i="2"/>
  <c r="P111" i="2"/>
  <c r="BK111" i="2"/>
  <c r="J111" i="2"/>
  <c r="BE111" i="2"/>
  <c r="BI108" i="2"/>
  <c r="F37" i="2" s="1"/>
  <c r="BD55" i="1" s="1"/>
  <c r="BH108" i="2"/>
  <c r="F36" i="2" s="1"/>
  <c r="BC55" i="1" s="1"/>
  <c r="BG108" i="2"/>
  <c r="F35" i="2"/>
  <c r="BB55" i="1" s="1"/>
  <c r="BF108" i="2"/>
  <c r="J34" i="2" s="1"/>
  <c r="AW55" i="1" s="1"/>
  <c r="T108" i="2"/>
  <c r="T107" i="2"/>
  <c r="R108" i="2"/>
  <c r="P108" i="2"/>
  <c r="P107" i="2"/>
  <c r="BK108" i="2"/>
  <c r="BK107" i="2" s="1"/>
  <c r="J108" i="2"/>
  <c r="BE108" i="2" s="1"/>
  <c r="J101" i="2"/>
  <c r="F101" i="2"/>
  <c r="F99" i="2"/>
  <c r="E97" i="2"/>
  <c r="J54" i="2"/>
  <c r="F54" i="2"/>
  <c r="F52" i="2"/>
  <c r="E50" i="2"/>
  <c r="J24" i="2"/>
  <c r="E24" i="2"/>
  <c r="J102" i="2" s="1"/>
  <c r="J23" i="2"/>
  <c r="J18" i="2"/>
  <c r="E18" i="2"/>
  <c r="F102" i="2"/>
  <c r="F55" i="2"/>
  <c r="J17" i="2"/>
  <c r="J12" i="2"/>
  <c r="J99" i="2" s="1"/>
  <c r="E7" i="2"/>
  <c r="E95" i="2" s="1"/>
  <c r="E48" i="2"/>
  <c r="AS54" i="1"/>
  <c r="L50" i="1"/>
  <c r="AM50" i="1"/>
  <c r="AM49" i="1"/>
  <c r="L49" i="1"/>
  <c r="AM47" i="1"/>
  <c r="L47" i="1"/>
  <c r="L45" i="1"/>
  <c r="L44" i="1"/>
  <c r="T106" i="2" l="1"/>
  <c r="F33" i="2"/>
  <c r="AZ55" i="1" s="1"/>
  <c r="J33" i="2"/>
  <c r="AV55" i="1" s="1"/>
  <c r="AT55" i="1" s="1"/>
  <c r="J107" i="2"/>
  <c r="J61" i="2" s="1"/>
  <c r="P106" i="2"/>
  <c r="BK1280" i="2"/>
  <c r="J1280" i="2" s="1"/>
  <c r="J85" i="2" s="1"/>
  <c r="J91" i="3"/>
  <c r="J60" i="3" s="1"/>
  <c r="T149" i="3"/>
  <c r="J34" i="5"/>
  <c r="AW58" i="1" s="1"/>
  <c r="BK748" i="2"/>
  <c r="T748" i="2"/>
  <c r="P748" i="2"/>
  <c r="R813" i="2"/>
  <c r="R747" i="2" s="1"/>
  <c r="T960" i="2"/>
  <c r="P960" i="2"/>
  <c r="R1117" i="2"/>
  <c r="P1280" i="2"/>
  <c r="BK709" i="2"/>
  <c r="J709" i="2" s="1"/>
  <c r="J68" i="2" s="1"/>
  <c r="R709" i="2"/>
  <c r="R106" i="2" s="1"/>
  <c r="BK813" i="2"/>
  <c r="J813" i="2" s="1"/>
  <c r="J72" i="2" s="1"/>
  <c r="BK834" i="2"/>
  <c r="J834" i="2" s="1"/>
  <c r="J73" i="2" s="1"/>
  <c r="R960" i="2"/>
  <c r="T979" i="2"/>
  <c r="P979" i="2"/>
  <c r="T1117" i="2"/>
  <c r="T1237" i="2"/>
  <c r="R1280" i="2"/>
  <c r="F37" i="3"/>
  <c r="BD56" i="1" s="1"/>
  <c r="BD54" i="1" s="1"/>
  <c r="W33" i="1" s="1"/>
  <c r="F35" i="3"/>
  <c r="BB56" i="1" s="1"/>
  <c r="T92" i="3"/>
  <c r="T91" i="3" s="1"/>
  <c r="T223" i="3"/>
  <c r="P223" i="3"/>
  <c r="J168" i="4"/>
  <c r="J65" i="4" s="1"/>
  <c r="BK154" i="4"/>
  <c r="J154" i="4" s="1"/>
  <c r="J63" i="4" s="1"/>
  <c r="F34" i="2"/>
  <c r="BA55" i="1" s="1"/>
  <c r="BA54" i="1" s="1"/>
  <c r="R979" i="2"/>
  <c r="R1032" i="2"/>
  <c r="BK1050" i="2"/>
  <c r="J1050" i="2" s="1"/>
  <c r="J79" i="2" s="1"/>
  <c r="J149" i="3"/>
  <c r="J64" i="3" s="1"/>
  <c r="R102" i="4"/>
  <c r="R98" i="4" s="1"/>
  <c r="R97" i="4" s="1"/>
  <c r="J34" i="4"/>
  <c r="AW57" i="1" s="1"/>
  <c r="P171" i="4"/>
  <c r="T878" i="2"/>
  <c r="BK1175" i="2"/>
  <c r="J1175" i="2" s="1"/>
  <c r="J81" i="2" s="1"/>
  <c r="P149" i="3"/>
  <c r="J34" i="6"/>
  <c r="AW59" i="1" s="1"/>
  <c r="F34" i="6"/>
  <c r="BA59" i="1" s="1"/>
  <c r="J52" i="2"/>
  <c r="R878" i="2"/>
  <c r="P1050" i="2"/>
  <c r="P1175" i="2"/>
  <c r="J33" i="3"/>
  <c r="AV56" i="1" s="1"/>
  <c r="AT56" i="1" s="1"/>
  <c r="F33" i="3"/>
  <c r="AZ56" i="1" s="1"/>
  <c r="T182" i="3"/>
  <c r="T98" i="4"/>
  <c r="J33" i="4"/>
  <c r="AV57" i="1" s="1"/>
  <c r="AT57" i="1" s="1"/>
  <c r="P98" i="4"/>
  <c r="F33" i="6"/>
  <c r="AZ59" i="1" s="1"/>
  <c r="J55" i="2"/>
  <c r="BK878" i="2"/>
  <c r="J878" i="2" s="1"/>
  <c r="J75" i="2" s="1"/>
  <c r="BK1117" i="2"/>
  <c r="J1117" i="2" s="1"/>
  <c r="J80" i="2" s="1"/>
  <c r="J83" i="6"/>
  <c r="J61" i="6" s="1"/>
  <c r="BK82" i="6"/>
  <c r="R293" i="3"/>
  <c r="R148" i="3" s="1"/>
  <c r="R90" i="3" s="1"/>
  <c r="J91" i="4"/>
  <c r="J52" i="4"/>
  <c r="BK280" i="5"/>
  <c r="J280" i="5" s="1"/>
  <c r="J75" i="5" s="1"/>
  <c r="T102" i="4"/>
  <c r="P102" i="4"/>
  <c r="BK171" i="4"/>
  <c r="J171" i="4" s="1"/>
  <c r="J66" i="4" s="1"/>
  <c r="T191" i="4"/>
  <c r="T171" i="4" s="1"/>
  <c r="F35" i="5"/>
  <c r="BB58" i="1" s="1"/>
  <c r="BB54" i="1" s="1"/>
  <c r="T130" i="5"/>
  <c r="BK282" i="3"/>
  <c r="J282" i="3" s="1"/>
  <c r="J67" i="3" s="1"/>
  <c r="F34" i="4"/>
  <c r="BA57" i="1" s="1"/>
  <c r="J145" i="4"/>
  <c r="J62" i="4" s="1"/>
  <c r="T155" i="4"/>
  <c r="T154" i="4" s="1"/>
  <c r="P155" i="4"/>
  <c r="P154" i="4" s="1"/>
  <c r="P226" i="4"/>
  <c r="P211" i="4" s="1"/>
  <c r="BK240" i="4"/>
  <c r="J240" i="4" s="1"/>
  <c r="J76" i="4" s="1"/>
  <c r="E86" i="5"/>
  <c r="R130" i="5"/>
  <c r="BK147" i="5"/>
  <c r="J147" i="5" s="1"/>
  <c r="J62" i="5" s="1"/>
  <c r="P163" i="5"/>
  <c r="P96" i="5" s="1"/>
  <c r="AU58" i="1" s="1"/>
  <c r="P200" i="5"/>
  <c r="R216" i="5"/>
  <c r="R280" i="5"/>
  <c r="BK102" i="4"/>
  <c r="J102" i="4" s="1"/>
  <c r="J61" i="4" s="1"/>
  <c r="F36" i="5"/>
  <c r="BC58" i="1" s="1"/>
  <c r="T229" i="5"/>
  <c r="BK293" i="3"/>
  <c r="J293" i="3" s="1"/>
  <c r="J68" i="3" s="1"/>
  <c r="F33" i="4"/>
  <c r="AZ57" i="1" s="1"/>
  <c r="T247" i="4"/>
  <c r="T163" i="5"/>
  <c r="BK195" i="5"/>
  <c r="J195" i="5" s="1"/>
  <c r="J66" i="5" s="1"/>
  <c r="T280" i="5"/>
  <c r="P305" i="5"/>
  <c r="J33" i="6"/>
  <c r="AV59" i="1" s="1"/>
  <c r="AT59" i="1" s="1"/>
  <c r="R83" i="6"/>
  <c r="R82" i="6" s="1"/>
  <c r="R81" i="6" s="1"/>
  <c r="J33" i="7"/>
  <c r="AV60" i="1" s="1"/>
  <c r="AT60" i="1" s="1"/>
  <c r="F33" i="7"/>
  <c r="AZ60" i="1" s="1"/>
  <c r="F36" i="4"/>
  <c r="BC57" i="1" s="1"/>
  <c r="BC54" i="1" s="1"/>
  <c r="F37" i="4"/>
  <c r="BD57" i="1" s="1"/>
  <c r="R211" i="4"/>
  <c r="J237" i="4"/>
  <c r="J75" i="4" s="1"/>
  <c r="BK236" i="4"/>
  <c r="J236" i="4" s="1"/>
  <c r="J74" i="4" s="1"/>
  <c r="J33" i="5"/>
  <c r="AV58" i="1" s="1"/>
  <c r="AT58" i="1" s="1"/>
  <c r="R97" i="5"/>
  <c r="F37" i="5"/>
  <c r="BD58" i="1" s="1"/>
  <c r="R147" i="5"/>
  <c r="R163" i="5"/>
  <c r="P186" i="5"/>
  <c r="T200" i="5"/>
  <c r="P342" i="3"/>
  <c r="J212" i="4"/>
  <c r="J70" i="4" s="1"/>
  <c r="BK211" i="4"/>
  <c r="J211" i="4" s="1"/>
  <c r="J69" i="4" s="1"/>
  <c r="F93" i="5"/>
  <c r="F55" i="5"/>
  <c r="T97" i="5"/>
  <c r="T96" i="5" s="1"/>
  <c r="BK97" i="5"/>
  <c r="J75" i="6"/>
  <c r="BK84" i="7"/>
  <c r="J52" i="5"/>
  <c r="F33" i="5"/>
  <c r="AZ58" i="1" s="1"/>
  <c r="F34" i="5"/>
  <c r="BA58" i="1" s="1"/>
  <c r="J55" i="5"/>
  <c r="J55" i="7"/>
  <c r="AY54" i="1" l="1"/>
  <c r="W32" i="1"/>
  <c r="AX54" i="1"/>
  <c r="W31" i="1"/>
  <c r="R105" i="2"/>
  <c r="J97" i="5"/>
  <c r="J60" i="5" s="1"/>
  <c r="BK96" i="5"/>
  <c r="J96" i="5" s="1"/>
  <c r="T148" i="3"/>
  <c r="T90" i="3" s="1"/>
  <c r="P97" i="4"/>
  <c r="AU57" i="1" s="1"/>
  <c r="AZ54" i="1"/>
  <c r="W30" i="1"/>
  <c r="AW54" i="1"/>
  <c r="AK30" i="1" s="1"/>
  <c r="R96" i="5"/>
  <c r="T97" i="4"/>
  <c r="P747" i="2"/>
  <c r="P105" i="2" s="1"/>
  <c r="AU55" i="1" s="1"/>
  <c r="AU54" i="1" s="1"/>
  <c r="BK98" i="4"/>
  <c r="T747" i="2"/>
  <c r="T105" i="2" s="1"/>
  <c r="J82" i="6"/>
  <c r="J60" i="6" s="1"/>
  <c r="BK81" i="6"/>
  <c r="J81" i="6" s="1"/>
  <c r="J84" i="7"/>
  <c r="J60" i="7" s="1"/>
  <c r="BK83" i="7"/>
  <c r="J83" i="7" s="1"/>
  <c r="BK148" i="3"/>
  <c r="BK747" i="2"/>
  <c r="J747" i="2" s="1"/>
  <c r="J70" i="2" s="1"/>
  <c r="J748" i="2"/>
  <c r="J71" i="2" s="1"/>
  <c r="BK106" i="2"/>
  <c r="P148" i="3"/>
  <c r="P90" i="3" s="1"/>
  <c r="AU56" i="1" s="1"/>
  <c r="J59" i="7" l="1"/>
  <c r="J30" i="7"/>
  <c r="J30" i="5"/>
  <c r="J59" i="5"/>
  <c r="J59" i="6"/>
  <c r="J30" i="6"/>
  <c r="BK105" i="2"/>
  <c r="J105" i="2" s="1"/>
  <c r="J106" i="2"/>
  <c r="J60" i="2" s="1"/>
  <c r="AV54" i="1"/>
  <c r="W29" i="1"/>
  <c r="J148" i="3"/>
  <c r="J63" i="3" s="1"/>
  <c r="BK90" i="3"/>
  <c r="J90" i="3" s="1"/>
  <c r="BK97" i="4"/>
  <c r="J97" i="4" s="1"/>
  <c r="J98" i="4"/>
  <c r="J60" i="4" s="1"/>
  <c r="J59" i="2" l="1"/>
  <c r="J30" i="2"/>
  <c r="AG59" i="1"/>
  <c r="AN59" i="1" s="1"/>
  <c r="J39" i="6"/>
  <c r="AG60" i="1"/>
  <c r="AN60" i="1" s="1"/>
  <c r="J39" i="7"/>
  <c r="J59" i="4"/>
  <c r="J30" i="4"/>
  <c r="J59" i="3"/>
  <c r="J30" i="3"/>
  <c r="AG58" i="1"/>
  <c r="AN58" i="1" s="1"/>
  <c r="J39" i="5"/>
  <c r="AT54" i="1"/>
  <c r="AK29" i="1"/>
  <c r="J39" i="2" l="1"/>
  <c r="AG55" i="1"/>
  <c r="AG57" i="1"/>
  <c r="AN57" i="1" s="1"/>
  <c r="J39" i="4"/>
  <c r="AG56" i="1"/>
  <c r="AN56" i="1" s="1"/>
  <c r="J39" i="3"/>
  <c r="AG54" i="1" l="1"/>
  <c r="AN55" i="1"/>
  <c r="AK26" i="1" l="1"/>
  <c r="AK35" i="1" s="1"/>
  <c r="AN54" i="1"/>
</calcChain>
</file>

<file path=xl/sharedStrings.xml><?xml version="1.0" encoding="utf-8"?>
<sst xmlns="http://schemas.openxmlformats.org/spreadsheetml/2006/main" count="18682" uniqueCount="3256">
  <si>
    <t>Export Komplet</t>
  </si>
  <si>
    <t>VZ</t>
  </si>
  <si>
    <t>2.0</t>
  </si>
  <si>
    <t>ZAMOK</t>
  </si>
  <si>
    <t>False</t>
  </si>
  <si>
    <t>{864fcf86-4cf0-41d9-99f9-7511bb092c0f}</t>
  </si>
  <si>
    <t>0,01</t>
  </si>
  <si>
    <t>21</t>
  </si>
  <si>
    <t>15</t>
  </si>
  <si>
    <t>REKAPITULACE STAVBY</t>
  </si>
  <si>
    <t>v ---  níže se nacházejí doplnkové a pomocné údaje k sestavám  --- v</t>
  </si>
  <si>
    <t>Návod na vyplnění</t>
  </si>
  <si>
    <t>0,001</t>
  </si>
  <si>
    <t>Kód:</t>
  </si>
  <si>
    <t>2018/69</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</si>
  <si>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</si>
  <si>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</si>
  <si>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Modernizace a rozšíření prostor SPC Kladno - Vrapice</t>
  </si>
  <si>
    <t>KSO:</t>
  </si>
  <si>
    <t/>
  </si>
  <si>
    <t>CC-CZ:</t>
  </si>
  <si>
    <t>Místo:</t>
  </si>
  <si>
    <t>Josefa Jílka 1202, Kladno - Švermov</t>
  </si>
  <si>
    <t>Datum:</t>
  </si>
  <si>
    <t>15. 3. 2019</t>
  </si>
  <si>
    <t>Zadavatel:</t>
  </si>
  <si>
    <t>IČ:</t>
  </si>
  <si>
    <t>SOU a PrŠ Kladno - Vrapice</t>
  </si>
  <si>
    <t>DIČ:</t>
  </si>
  <si>
    <t>Uchazeč:</t>
  </si>
  <si>
    <t>Vyplň údaj</t>
  </si>
  <si>
    <t>Projektant:</t>
  </si>
  <si>
    <t>ARCHIW studio s.r.o.</t>
  </si>
  <si>
    <t>True</t>
  </si>
  <si>
    <t>Zpracovatel:</t>
  </si>
  <si>
    <t xml:space="preserve"> </t>
  </si>
  <si>
    <t>Poznámka:</t>
  </si>
  <si>
    <t>S položkami uvedenými v této specifikaci platí veškeré s nimi spojené práce, které jsou zapotřebí pro provedení kompletní dodávky a to i když nejsou zvlášť uvedeny. To znamená, že veškeré položky patrné z výkazů, výkresů a technických zpráv je třeba v nabídkové ceně  doplnit a ocenit jako kompletně vykonané práce včetně materiálu, nářadí a strojů nutných k práci, i když nejsou ve výkazech vypsány zvlášť._x000D_
Pokud jsou v této dokumentaci uvedeny konkrétní typy výrobků, jedná se pouze o příklady sloužící pro specifikaci vlastností -technických a uživatelských standardů. Zhotovitel dokumentace výslovně uvádí, že tyto výrobky lze nahradit jinými výrobky stejných technických vlastností - standardů a shodné, nebo vyšší kvality. Stejným způsobem jsou (mohou být) v dokumentaci uvedeni jako příklad informativně i možní v úvahu přicházející výrobci, nebo dodavatelé._x000D_
Není-li uvedeno ve výkazu výměr jinak, výměry ploch byly odečteny z DWG souborů.</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</si>
  <si>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</si>
  <si>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</si>
  <si>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</si>
  <si>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</si>
  <si>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</si>
  <si>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</si>
  <si>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</si>
  <si>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</si>
  <si>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</si>
  <si>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</si>
  <si>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</si>
  <si>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</si>
  <si>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</si>
  <si>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</si>
  <si>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</si>
  <si>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</si>
  <si>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</si>
  <si>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</si>
  <si>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</si>
  <si>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</si>
  <si>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</si>
  <si>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</si>
  <si>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</si>
  <si>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</si>
  <si>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</si>
  <si>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</si>
  <si>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</si>
  <si>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</si>
  <si>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</si>
  <si>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</si>
  <si>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</si>
  <si>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</si>
  <si>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</si>
  <si>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</si>
  <si>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</si>
  <si>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</si>
  <si>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</si>
  <si>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</si>
  <si>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</si>
  <si>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D1.1, D1.2</t>
  </si>
  <si>
    <t>Architektonická a konstrukční část</t>
  </si>
  <si>
    <t>STA</t>
  </si>
  <si>
    <t>1</t>
  </si>
  <si>
    <t>{396fe776-1abb-42c7-8b87-abaff114f73e}</t>
  </si>
  <si>
    <t>2</t>
  </si>
  <si>
    <t>D1.3</t>
  </si>
  <si>
    <t>Zdravotně technické instalace</t>
  </si>
  <si>
    <t>{322774b2-2771-4bd7-9e89-dd6d3c14e759}</t>
  </si>
  <si>
    <t>D1.4</t>
  </si>
  <si>
    <t>Vytápění</t>
  </si>
  <si>
    <t>{2f0723cb-2b5c-4f3e-b798-265c4a77f8d1}</t>
  </si>
  <si>
    <t>D1.5</t>
  </si>
  <si>
    <t>Elektromontáže</t>
  </si>
  <si>
    <t>{3c6f4789-be1c-40be-abc8-129e03ec1d7b}</t>
  </si>
  <si>
    <t>D1.6</t>
  </si>
  <si>
    <t>VZT</t>
  </si>
  <si>
    <t>{990481ad-4f14-4959-a432-2c44456a76d9}</t>
  </si>
  <si>
    <t>VRN</t>
  </si>
  <si>
    <t>Vedlejší rozpočtové náklady</t>
  </si>
  <si>
    <t>{4a1b66ce-b1e0-4644-bc2e-4def985b5bf5}</t>
  </si>
  <si>
    <t>KRYCÍ LIST SOUPISU PRACÍ</t>
  </si>
  <si>
    <t>Objekt:</t>
  </si>
  <si>
    <t>D1.1, D1.2 - Architektonická a konstrukční část</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</si>
  <si>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</si>
  <si>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</si>
  <si>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</si>
  <si>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</si>
  <si>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</si>
  <si>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</si>
  <si>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</si>
  <si>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</si>
  <si>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</si>
  <si>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</si>
  <si>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</si>
  <si>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</si>
  <si>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</si>
  <si>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</si>
  <si>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</si>
  <si>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</si>
  <si>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</si>
  <si>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</si>
  <si>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762 - Konstrukce tesařské</t>
  </si>
  <si>
    <t xml:space="preserve">    763 - Konstrukce suché výstavby</t>
  </si>
  <si>
    <t xml:space="preserve">    764 - Konstrukce klempířské</t>
  </si>
  <si>
    <t xml:space="preserve">    766 - Konstrukce truhlářské</t>
  </si>
  <si>
    <t xml:space="preserve">    767 - Konstrukce zámečnické</t>
  </si>
  <si>
    <t xml:space="preserve">    771 - Podlahy z dlaždic</t>
  </si>
  <si>
    <t xml:space="preserve">    776 - Podlahy povlakové</t>
  </si>
  <si>
    <t xml:space="preserve">    781 - Dokončovací práce - obklady</t>
  </si>
  <si>
    <t xml:space="preserve">    783 - Dokončovací práce - nátěry</t>
  </si>
  <si>
    <t xml:space="preserve">    784 - Dokončovací práce - malby a tapety</t>
  </si>
  <si>
    <t xml:space="preserve">    787 - Dokončovací práce - zasklívání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</si>
  <si>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</si>
  <si>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</si>
  <si>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</si>
  <si>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</si>
  <si>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</si>
  <si>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</si>
  <si>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</si>
  <si>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</si>
  <si>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</si>
  <si>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</si>
  <si>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</si>
  <si>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</si>
  <si>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</si>
  <si>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</si>
  <si>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</si>
  <si>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</si>
  <si>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</si>
  <si>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</si>
  <si>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</si>
  <si>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113106123</t>
  </si>
  <si>
    <t>Rozebrání dlažeb ze zámkových dlaždic komunikací pro pěší ručně</t>
  </si>
  <si>
    <t>m2</t>
  </si>
  <si>
    <t>CS ÚRS 2018 02</t>
  </si>
  <si>
    <t>4</t>
  </si>
  <si>
    <t>1196607310</t>
  </si>
  <si>
    <t>PP</t>
  </si>
  <si>
    <t>Rozebrání dlažeb komunikací pro pěší s přemístěním hmot na skládku na vzdálenost do 3 m nebo s naložením na dopravní prostředek s ložem z kameniva nebo živice a s jakoukoliv výplní spár ručně ze zámkové dlažby</t>
  </si>
  <si>
    <t>VV</t>
  </si>
  <si>
    <t>"v.č.D1.1-04" (4,48*5,5)+(1,55*1,0)-(1,45*1,2)</t>
  </si>
  <si>
    <t>122201101</t>
  </si>
  <si>
    <t>Odkopávky a prokopávky nezapažené v hornině tř. 3 objem do 100 m3</t>
  </si>
  <si>
    <t>m3</t>
  </si>
  <si>
    <t>199251088</t>
  </si>
  <si>
    <t>Odkopávky a prokopávky nezapažené s přehozením výkopku na vzdálenost do 3 m nebo s naložením na dopravní prostředek v hornině tř. 3 do 100 m3</t>
  </si>
  <si>
    <t>3</t>
  </si>
  <si>
    <t>122201109</t>
  </si>
  <si>
    <t>Příplatek za lepivost u odkopávek v hornině tř. 1 až 3</t>
  </si>
  <si>
    <t>-1863234134</t>
  </si>
  <si>
    <t>Odkopávky a prokopávky nezapažené s přehozením výkopku na vzdálenost do 3 m nebo s naložením na dopravní prostředek v hornině tř. 3 Příplatek k cenám za lepivost horniny tř. 3</t>
  </si>
  <si>
    <t>131201101</t>
  </si>
  <si>
    <t>Hloubení jam nezapažených v hornině tř. 3 objemu do 100 m3</t>
  </si>
  <si>
    <t>-966860435</t>
  </si>
  <si>
    <t>Hloubení nezapažených jam a zářezů s urovnáním dna do předepsaného profilu a spádu v hornině tř. 3 do 100 m3</t>
  </si>
  <si>
    <t xml:space="preserve">"v.č.D1.1-06" </t>
  </si>
  <si>
    <t>(2,43+6,13)*1,95*0,3</t>
  </si>
  <si>
    <t>2,43*(1,98+0,5)*1,5</t>
  </si>
  <si>
    <t>5</t>
  </si>
  <si>
    <t>131201109</t>
  </si>
  <si>
    <t>Příplatek za lepivost u hloubení jam nezapažených v hornině tř. 3</t>
  </si>
  <si>
    <t>-1100721906</t>
  </si>
  <si>
    <t>Hloubení nezapažených jam a zářezů s urovnáním dna do předepsaného profilu a spádu Příplatek k cenám za lepivost horniny tř. 3</t>
  </si>
  <si>
    <t>6</t>
  </si>
  <si>
    <t>132201101</t>
  </si>
  <si>
    <t>Hloubení rýh š do 600 mm v hornině tř. 3 objemu do 100 m3</t>
  </si>
  <si>
    <t>-1096626920</t>
  </si>
  <si>
    <t>Hloubení zapažených i nezapažených rýh šířky do 600 mm s urovnáním dna do předepsaného profilu a spádu v hornině tř. 3 do 100 m3</t>
  </si>
  <si>
    <t>(2,43+1,48+1,48+2,43)*0,5*0,5</t>
  </si>
  <si>
    <t>(6,13+1,45)*0,5*1,8</t>
  </si>
  <si>
    <t>7</t>
  </si>
  <si>
    <t>132201109</t>
  </si>
  <si>
    <t>Příplatek za lepivost k hloubení rýh š do 600 mm v hornině tř. 3</t>
  </si>
  <si>
    <t>-664712986</t>
  </si>
  <si>
    <t>Hloubení zapažených i nezapažených rýh šířky do 600 mm s urovnáním dna do předepsaného profilu a spádu v hornině tř. 3 Příplatek k cenám za lepivost horniny tř. 3</t>
  </si>
  <si>
    <t>8</t>
  </si>
  <si>
    <t>151101101</t>
  </si>
  <si>
    <t>Zřízení příložného pažení a rozepření stěn rýh hl do 2 m</t>
  </si>
  <si>
    <t>-928840323</t>
  </si>
  <si>
    <t>Zřízení pažení a rozepření stěn rýh pro podzemní vedení pro všechny šířky rýhy příložné pro jakoukoliv mezerovitost, hloubky do 2 m</t>
  </si>
  <si>
    <t>(2,43+2,48)*2,0</t>
  </si>
  <si>
    <t>(6,13+1,45)*2*1,8</t>
  </si>
  <si>
    <t>9</t>
  </si>
  <si>
    <t>151101111</t>
  </si>
  <si>
    <t>Odstranění příložného pažení a rozepření stěn rýh hl do 2 m</t>
  </si>
  <si>
    <t>-33484997</t>
  </si>
  <si>
    <t>Odstranění pažení a rozepření stěn rýh pro podzemní vedení s uložením materiálu na vzdálenost do 3 m od kraje výkopu příložné, hloubky do 2 m</t>
  </si>
  <si>
    <t>10</t>
  </si>
  <si>
    <t>162201211</t>
  </si>
  <si>
    <t>Vodorovné přemístění výkopku z horniny tř. 1 až 4 stavebním kolečkem do 10 m</t>
  </si>
  <si>
    <t>1948263292</t>
  </si>
  <si>
    <t>Vodorovné přemístění výkopku nebo sypaniny stavebním kolečkem s naložením a vyprázdněním kolečka na hromady nebo do dopravního prostředku na vzdálenost do 10 m z horniny tř. 1 až 4</t>
  </si>
  <si>
    <t>"na meziskládku" 14,048+8,777</t>
  </si>
  <si>
    <t>"zpětný zásyp" 1,344+35,0</t>
  </si>
  <si>
    <t>11</t>
  </si>
  <si>
    <t>162701105</t>
  </si>
  <si>
    <t>Vodorovné přemístění do 10000 m výkopku/sypaniny z horniny tř. 1 až 4</t>
  </si>
  <si>
    <t>-1191331364</t>
  </si>
  <si>
    <t>Vodorovné přemístění výkopku nebo sypaniny po suchu na obvyklém dopravním prostředku, bez naložení výkopku, avšak se složením bez rozhrnutí z horniny tř. 1 až 4 na vzdálenost přes 9 000 do 10 000 m</t>
  </si>
  <si>
    <t>"na skládku" 14,048+8,777-1,344</t>
  </si>
  <si>
    <t>12</t>
  </si>
  <si>
    <t>162701109</t>
  </si>
  <si>
    <t>Příplatek k vodorovnému přemístění výkopku/sypaniny z horniny tř. 1 až 4 ZKD 1000 m přes 10000 m</t>
  </si>
  <si>
    <t>360133117</t>
  </si>
  <si>
    <t>Vodorovné přemístění výkopku nebo sypaniny po suchu na obvyklém dopravním prostředku, bez naložení výkopku, avšak se složením bez rozhrnutí z horniny tř. 1 až 4 na vzdálenost Příplatek k ceně za každých dalších i započatých 1 000 m</t>
  </si>
  <si>
    <t>21,481*5 'Přepočtené koeficientem množství</t>
  </si>
  <si>
    <t>13</t>
  </si>
  <si>
    <t>167101101</t>
  </si>
  <si>
    <t>Nakládání výkopku z hornin tř. 1 až 4 do 100 m3</t>
  </si>
  <si>
    <t>398549525</t>
  </si>
  <si>
    <t>Nakládání, skládání a překládání neulehlého výkopku nebo sypaniny nakládání, množství do 100 m3, z hornin tř. 1 až 4</t>
  </si>
  <si>
    <t>14</t>
  </si>
  <si>
    <t>171201201</t>
  </si>
  <si>
    <t>Uložení sypaniny na skládky</t>
  </si>
  <si>
    <t>-1856435748</t>
  </si>
  <si>
    <t>171201211</t>
  </si>
  <si>
    <t>Poplatek za uložení odpadu ze sypaniny na skládce (skládkovné)</t>
  </si>
  <si>
    <t>t</t>
  </si>
  <si>
    <t>-821069244</t>
  </si>
  <si>
    <t>Uložení sypaniny poplatek za uložení sypaniny na skládce (skládkovné)</t>
  </si>
  <si>
    <t>21,481*1,7 'Přepočtené koeficientem množství</t>
  </si>
  <si>
    <t>16</t>
  </si>
  <si>
    <t>174101101</t>
  </si>
  <si>
    <t>Zásyp jam, šachet rýh nebo kolem objektů sypaninou se zhutněním</t>
  </si>
  <si>
    <t>-1545594999</t>
  </si>
  <si>
    <t>Zásyp sypaninou z jakékoliv horniny s uložením výkopku ve vrstvách se zhutněním jam, šachet, rýh nebo kolem objektů v těchto vykopávkách</t>
  </si>
  <si>
    <t>(2,43+1,98)*0,1*0,15</t>
  </si>
  <si>
    <t>(6,13+1,95)*0,1*0,5</t>
  </si>
  <si>
    <t>(5,73+1,55)*0,1*1,2</t>
  </si>
  <si>
    <t>35,0</t>
  </si>
  <si>
    <t>Zakládání</t>
  </si>
  <si>
    <t>17</t>
  </si>
  <si>
    <t>271572211</t>
  </si>
  <si>
    <t>Podsyp pod základové konstrukce se zhutněním z netříděného štěrkopísku</t>
  </si>
  <si>
    <t>317939760</t>
  </si>
  <si>
    <t>Podsyp pod základové konstrukce se zhutněním a urovnáním povrchu ze štěrkopísku netříděného</t>
  </si>
  <si>
    <t>"v.č.D1.1-06"</t>
  </si>
  <si>
    <t>1,68*1,53*0,05</t>
  </si>
  <si>
    <t>1,55*(2,43+6,13-0,1-0,3)*0,05</t>
  </si>
  <si>
    <t>3,65*2,0*0,05</t>
  </si>
  <si>
    <t>18</t>
  </si>
  <si>
    <t>273313711</t>
  </si>
  <si>
    <t>Základové desky z betonu tř. C 20/25</t>
  </si>
  <si>
    <t>892405924</t>
  </si>
  <si>
    <t>Základy z betonu prostého desky z betonu kamenem neprokládaného tř. C 20/25</t>
  </si>
  <si>
    <t>1,68*1,53*0,1</t>
  </si>
  <si>
    <t>1,55*(2,43+6,13-0,1-0,3)*0,1</t>
  </si>
  <si>
    <t>3,65*2,0*0,1</t>
  </si>
  <si>
    <t>19</t>
  </si>
  <si>
    <t>273321511</t>
  </si>
  <si>
    <t>Základové desky ze ŽB bez zvýšených nároků na prostředí tř. C 25/30</t>
  </si>
  <si>
    <t>1699105222</t>
  </si>
  <si>
    <t>Základy z betonu železového (bez výztuže) desky z betonu bez zvláštních nároků na prostředí tř. C 25/30</t>
  </si>
  <si>
    <t>6,03*1,85*0,15</t>
  </si>
  <si>
    <t>2,43*1,55*0,15</t>
  </si>
  <si>
    <t>2,33*2,28*0,15</t>
  </si>
  <si>
    <t>3,65*2,0*0,15</t>
  </si>
  <si>
    <t>20</t>
  </si>
  <si>
    <t>273351121</t>
  </si>
  <si>
    <t>Zřízení bednění základových desek</t>
  </si>
  <si>
    <t>-1698067189</t>
  </si>
  <si>
    <t>Bednění základů desek zřízení</t>
  </si>
  <si>
    <t>(6,03+1,85)*0,15</t>
  </si>
  <si>
    <t>2,43*0,15</t>
  </si>
  <si>
    <t>(2,33+2,28)*2*0,15</t>
  </si>
  <si>
    <t>273351122</t>
  </si>
  <si>
    <t>Odstranění bednění základových desek</t>
  </si>
  <si>
    <t>266549825</t>
  </si>
  <si>
    <t>Bednění základů desek odstranění</t>
  </si>
  <si>
    <t>22</t>
  </si>
  <si>
    <t>273361821</t>
  </si>
  <si>
    <t>Výztuž základových desek betonářskou ocelí 10 505 (R)</t>
  </si>
  <si>
    <t>-1856406496</t>
  </si>
  <si>
    <t>Výztuž základů desek z betonářské oceli 10 505 (R) nebo BSt 500</t>
  </si>
  <si>
    <t>"125,0kg/m3" 4,13*125,0/1000</t>
  </si>
  <si>
    <t>23</t>
  </si>
  <si>
    <t>274321511</t>
  </si>
  <si>
    <t>Základové pasy ze ŽB bez zvýšených nároků na prostředí tř. C 25/30</t>
  </si>
  <si>
    <t>1262335195</t>
  </si>
  <si>
    <t>Základy z betonu železového (bez výztuže) pasy z betonu bez zvláštních nároků na prostředí tř. C 25/30</t>
  </si>
  <si>
    <t>(2,43+1,48+1,48+8,56+1,45)*0,5*0,5</t>
  </si>
  <si>
    <t>24</t>
  </si>
  <si>
    <t>274361821</t>
  </si>
  <si>
    <t>Výztuž základových pásů betonářskou ocelí 10 505 (R)</t>
  </si>
  <si>
    <t>175473589</t>
  </si>
  <si>
    <t>Výztuž základů pasů z betonářské oceli 10 505 (R) nebo BSt 500</t>
  </si>
  <si>
    <t>"125,0kg/m3"  3,85*125,0/1000</t>
  </si>
  <si>
    <t>25</t>
  </si>
  <si>
    <t>279113154</t>
  </si>
  <si>
    <t>Základová zeď tl do 300 mm z tvárnic ztraceného bednění včetně výplně z betonu tř. C 25/30</t>
  </si>
  <si>
    <t>846954545</t>
  </si>
  <si>
    <t>Základové zdi z tvárnic ztraceného bednění včetně výplně z betonu bez zvláštních nároků na vliv prostředí třídy C 25/30, tloušťky zdiva přes 250 do 300 mm</t>
  </si>
  <si>
    <t>(6,13+1,45)*1,35</t>
  </si>
  <si>
    <t>(2,43+1,48)*2*0,15</t>
  </si>
  <si>
    <t>26</t>
  </si>
  <si>
    <t>279271126</t>
  </si>
  <si>
    <t>Zdivo základové z cihel betonových dl 290 mm na maltu MC 10</t>
  </si>
  <si>
    <t>-1920842567</t>
  </si>
  <si>
    <t>Zdivo základové z cihel betonových stěn z cihel dl. 290 mm, na maltu MC-5 nebo MC-10</t>
  </si>
  <si>
    <t>"v.č.D1.1-08 větrací šachta" (0,3+1,05+0,3)*0,15*1,0</t>
  </si>
  <si>
    <t>27</t>
  </si>
  <si>
    <t>279321347</t>
  </si>
  <si>
    <t>Základová zeď ze ŽB bez zvýšených nároků na prostředí tř. C 25/30 bez výztuže</t>
  </si>
  <si>
    <t>513820695</t>
  </si>
  <si>
    <t>Základové zdi z betonu železového (bez výztuže) bez zvláštních nároků na prostředí tř. C 25/30</t>
  </si>
  <si>
    <t>"v.č.D1.1-06, řezy" (2,29+1,8)*2*1,2*0,2</t>
  </si>
  <si>
    <t>28</t>
  </si>
  <si>
    <t>279351121</t>
  </si>
  <si>
    <t>Zřízení oboustranného bednění základových zdí</t>
  </si>
  <si>
    <t>-1670828851</t>
  </si>
  <si>
    <t>Bednění základových zdí rovné oboustranné za každou stranu zřízení</t>
  </si>
  <si>
    <t>"v.č.D1.1-06, řezy" (2,29+2,2+2,29+0,2+0,2+(1,8*3)+1,65)*1,2</t>
  </si>
  <si>
    <t>29</t>
  </si>
  <si>
    <t>279351122</t>
  </si>
  <si>
    <t>Odstranění oboustranného bednění základových zdí</t>
  </si>
  <si>
    <t>-346992824</t>
  </si>
  <si>
    <t>Bednění základových zdí rovné oboustranné za každou stranu odstranění</t>
  </si>
  <si>
    <t>30</t>
  </si>
  <si>
    <t>279361821</t>
  </si>
  <si>
    <t>Výztuž základových zdí nosných betonářskou ocelí 10 505</t>
  </si>
  <si>
    <t>-427941353</t>
  </si>
  <si>
    <t>Výztuž základových zdí nosných svislých nebo odkloněných od svislice, rovinných nebo oblých, deskových nebo žebrových, včetně výztuže jejich žeber z betonářské oceli 10 505 (R) nebo BSt 500</t>
  </si>
  <si>
    <t>"125,0kg/m3" 1,963*125,0/1000</t>
  </si>
  <si>
    <t>31</t>
  </si>
  <si>
    <t>299011001R</t>
  </si>
  <si>
    <t xml:space="preserve">Provázání nových základů se stávající konstrukcí </t>
  </si>
  <si>
    <t>kpl</t>
  </si>
  <si>
    <t>578387741</t>
  </si>
  <si>
    <t>Svislé a kompletní konstrukce</t>
  </si>
  <si>
    <t>32</t>
  </si>
  <si>
    <t>310231021</t>
  </si>
  <si>
    <t>Zazdívka otvorů ve zdivu nadzákladovém plochy do 1 m2  cihlami děrovanými do P10 tl 200 mm</t>
  </si>
  <si>
    <t>-215436161</t>
  </si>
  <si>
    <t>Zazdívka otvorů ve zdivu nadzákladovém děrovanými cihlami plochy přes 0,25 m2 do 1 m2 do P10, tl. zdiva 200 mm</t>
  </si>
  <si>
    <t>"v.č.D1.1 - 08" 0,35*1,12</t>
  </si>
  <si>
    <t>"v.č.D1.1 - 09" 0,4*1,4</t>
  </si>
  <si>
    <t>33</t>
  </si>
  <si>
    <t>310231051</t>
  </si>
  <si>
    <t>Zazdívka otvorů ve zdivu nadzákladovém plochy do 1 m2  cihlami děrovanými přes P10 do P15 tl 300 mm</t>
  </si>
  <si>
    <t>-1964284854</t>
  </si>
  <si>
    <t>Zazdívka otvorů ve zdivu nadzákladovém děrovanými cihlami plochy přes 0,25 m2 do 1 m2 přes P10 do P15, tl. zdiva 300 mm</t>
  </si>
  <si>
    <t>34</t>
  </si>
  <si>
    <t>310278842</t>
  </si>
  <si>
    <t>Zazdívka otvorů pl do 1 m2 ve zdivu nadzákladovém z nepálených tvárnic tl do 300 mm</t>
  </si>
  <si>
    <t>-1139420274</t>
  </si>
  <si>
    <t>Zazdívka otvorů ve zdivu nadzákladovém nepálenými tvárnicemi plochy přes 0,25 m2 do 1 m2 , ve zdi tl. do 300 mm</t>
  </si>
  <si>
    <t>"v.č.D1.1 - 08" 0,45*1,45*0,3</t>
  </si>
  <si>
    <t>"v.č.D1.1 - 09" 0,8*0,4*0,2</t>
  </si>
  <si>
    <t>35</t>
  </si>
  <si>
    <t>311236321</t>
  </si>
  <si>
    <t>Zdivo jednovrstvé zvukově izolační na tenkovrstvou maltu z cihel děrovaných broušených P15 tloušťky 250 mm</t>
  </si>
  <si>
    <t>-1416707288</t>
  </si>
  <si>
    <t>Zdivo jednovrstvé zvukově izolační z cihel děrovaných z broušených cihel na tenkovrstvou maltu, pevnost cihel do P15, tl. zdiva 250 mm</t>
  </si>
  <si>
    <t>"v.č. D1.1 -08, D1.1 -12" ((0,2+0,24+1,65)*3,735)-(1,18*2,22)</t>
  </si>
  <si>
    <t>"v.č. D1.1 -09, D1.1 -12" ((0,2+0,24+1,65)*3,588)-(1,18*2,22)</t>
  </si>
  <si>
    <t>36</t>
  </si>
  <si>
    <t>311236331</t>
  </si>
  <si>
    <t>Zdivo jednovrstvé zvukově izolační na tenkovrstvou maltu z cihel děrovaných broušených P15 tloušťky 300 mm</t>
  </si>
  <si>
    <t>961727673</t>
  </si>
  <si>
    <t>Zdivo jednovrstvé zvukově izolační z cihel děrovaných z broušených cihel na tenkovrstvou maltu, pevnost cihel do P15, tl. zdiva 300 mm</t>
  </si>
  <si>
    <t>"v.č. D1.1 -08, D1.1 -12" ((2,51+1,8+6,35+1,55)*3,735)-(1,1*2,15)-(1,25*2,1)</t>
  </si>
  <si>
    <t>"v.č. D1.1 -09, D1.1 -12" ((2,51+1,8+6,35+1,55)*3,588)-(1,1*2,15)</t>
  </si>
  <si>
    <t>37</t>
  </si>
  <si>
    <t>317142422</t>
  </si>
  <si>
    <t>Překlad nenosný pórobetonový š 100 mm v do 250 mm na tenkovrstvou maltu dl do 1250 mm</t>
  </si>
  <si>
    <t>kus</t>
  </si>
  <si>
    <t>1868153640</t>
  </si>
  <si>
    <t>Překlady nenosné z pórobetonu osazené do tenkého maltového lože, výšky do 250 mm, šířky překladu 100 mm, délky překladu přes 1000 do 1250 mm</t>
  </si>
  <si>
    <t>"D05" 2</t>
  </si>
  <si>
    <t>"D06" 2</t>
  </si>
  <si>
    <t>"D07" 1+3</t>
  </si>
  <si>
    <t>"D19" 1</t>
  </si>
  <si>
    <t>38</t>
  </si>
  <si>
    <t>317168012</t>
  </si>
  <si>
    <t>Překlad keramický plochý š 115 mm dl 1250 mm</t>
  </si>
  <si>
    <t>1261198978</t>
  </si>
  <si>
    <t>Překlady keramické ploché osazené do maltového lože, výšky překladu 71 mm šířky 115 mm, délky 1250 mm</t>
  </si>
  <si>
    <t>"D08" 1</t>
  </si>
  <si>
    <t>39</t>
  </si>
  <si>
    <t>317168014</t>
  </si>
  <si>
    <t>Překlad keramický plochý š 115 mm dl 1750 mm</t>
  </si>
  <si>
    <t>701959171</t>
  </si>
  <si>
    <t>Překlady keramické ploché osazené do maltového lože, výšky překladu 71 mm šířky 115 mm, délky 1750 mm</t>
  </si>
  <si>
    <t>"D04" 1</t>
  </si>
  <si>
    <t>40</t>
  </si>
  <si>
    <t>317168053</t>
  </si>
  <si>
    <t>Překlad keramický vysoký v 238 mm dl 1500 mm</t>
  </si>
  <si>
    <t>2103746516</t>
  </si>
  <si>
    <t>Překlady keramické vysoké osazené do maltového lože, šířky překladu 70 mm výšky 238 mm, délky 1500 mm</t>
  </si>
  <si>
    <t>"O01" 4*2</t>
  </si>
  <si>
    <t>41</t>
  </si>
  <si>
    <t>317168054</t>
  </si>
  <si>
    <t>Překlad keramický vysoký v 238 mm dl 1750 mm</t>
  </si>
  <si>
    <t>-1241869530</t>
  </si>
  <si>
    <t>Překlady keramické vysoké osazené do maltového lože, šířky překladu 70 mm výšky 238 mm, délky 1750 mm</t>
  </si>
  <si>
    <t>"D03" 1*4</t>
  </si>
  <si>
    <t>42</t>
  </si>
  <si>
    <t>317944321</t>
  </si>
  <si>
    <t>Válcované nosníky do č.12 dodatečně osazované do připravených otvorů</t>
  </si>
  <si>
    <t>-200772046</t>
  </si>
  <si>
    <t>Válcované nosníky dodatečně osazované do připravených otvorů bez zazdění hlav do č. 12</t>
  </si>
  <si>
    <t>"v.č.D1.1-04" 0,8*2*10,6/1000</t>
  </si>
  <si>
    <t>"v.č.D1.1-05" 1,2*10,6/1000</t>
  </si>
  <si>
    <t>43</t>
  </si>
  <si>
    <t>331238373</t>
  </si>
  <si>
    <t>Zdivo pilířů z cihel děrovaných broušených přes P10 do P15  na tenkovrstvou maltu průřezu 300x250 mm</t>
  </si>
  <si>
    <t>-1645926317</t>
  </si>
  <si>
    <t>Pilíře volně stojící z cihel děrovaných čtyřhranné pravoúhlé pod omítku z cihel broušených na tenkovrstvou maltu, průřezu 300x250 mm, pevnost přes P10 do P15</t>
  </si>
  <si>
    <t>"v.č.D1.1 - 09" 0,7*0,3*3,5*2</t>
  </si>
  <si>
    <t>44</t>
  </si>
  <si>
    <t>340231035</t>
  </si>
  <si>
    <t>Zazdívka otvorů v příčkách nebo stěnách plochy do 4 m2 cihlami děrovanými tl 140 mm</t>
  </si>
  <si>
    <t>1656985504</t>
  </si>
  <si>
    <t>Zazdívka otvorů v příčkách nebo stěnách děrovanými cihlami plochy přes 1 do 4 m2 , tloušťka příčky 140 mm</t>
  </si>
  <si>
    <t>"v.č.D1.1 - 08" (1,0*2,2)+(1,55*2,2)-(0,9*1,97)</t>
  </si>
  <si>
    <t>45</t>
  </si>
  <si>
    <t>340271021</t>
  </si>
  <si>
    <t>Zazdívka otvorů v příčkách nebo stěnách plochy do 1 m2  tvárnicemi pórobetonovými tl 100 mm</t>
  </si>
  <si>
    <t>1758489179</t>
  </si>
  <si>
    <t>Zazdívka otvorů v příčkách nebo stěnách pórobetonovými tvárnicemi plochy přes 0,025 m2 do 1 m2, objemová hmotnost 500 kg/m3, tloušťka příčky 100 mm</t>
  </si>
  <si>
    <t>"v.č. D1.1 - 08" (1,0*2,55)-(0,7*1,97)+(1,3*3,4)-(0,8*1,97)+(0,8*2,1)</t>
  </si>
  <si>
    <t>46</t>
  </si>
  <si>
    <t>340271041</t>
  </si>
  <si>
    <t>Zazdívka otvorů v příčkách nebo stěnách plochy do 1 m2  tvárnicemi pórobetonovými tl 150 mm</t>
  </si>
  <si>
    <t>-857485928</t>
  </si>
  <si>
    <t>Zazdívka otvorů v příčkách nebo stěnách pórobetonovými tvárnicemi plochy přes 0,025 m2 do 1 m2, objemová hmotnost 500 kg/m3, tloušťka příčky 150 mm</t>
  </si>
  <si>
    <t>"1.PP" 0,45*0,6*2*2</t>
  </si>
  <si>
    <t>47</t>
  </si>
  <si>
    <t>342244111</t>
  </si>
  <si>
    <t>Příčka z cihel děrovaných do P10 na maltu M5 tloušťky 115 mm</t>
  </si>
  <si>
    <t>942492256</t>
  </si>
  <si>
    <t>Příčky jednoduché z cihel děrovaných klasických spojených na pero a drážku na maltu M5, pevnost cihel do P15, tl. příčky 115 mm</t>
  </si>
  <si>
    <t>"v.č. D1.1 -08, D1.1 -12" (1,55*3,735)-(1,25*2,1)</t>
  </si>
  <si>
    <t>"v.č. D1.1 -09, D1.1 -12" (1,55*3,588)-(0,9*1,97)</t>
  </si>
  <si>
    <t>48</t>
  </si>
  <si>
    <t>342272225</t>
  </si>
  <si>
    <t>Příčka z pórobetonových hladkých tvárnic na tenkovrstvou maltu tl 100 mm</t>
  </si>
  <si>
    <t>1796163449</t>
  </si>
  <si>
    <t>Příčky z pórobetonových tvárnic hladkých na tenké maltové lože objemová hmotnost do 500 kg/m3, tloušťka příčky 100 mm</t>
  </si>
  <si>
    <t xml:space="preserve">"v.č. D1.1 -08, řezy" </t>
  </si>
  <si>
    <t>(2,1*3,4*2)-(0,7*1,97*2)</t>
  </si>
  <si>
    <t xml:space="preserve">"v.č. D1.1 -09,řezy" </t>
  </si>
  <si>
    <t>((2,5+2,5+1,75+1,9)*2,75)-(0,7*1,97*3)-(0,8*1,97)</t>
  </si>
  <si>
    <t>49</t>
  </si>
  <si>
    <t>342291111</t>
  </si>
  <si>
    <t>Ukotvení příček montážní polyuretanovou pěnou tl příčky do 100 mm</t>
  </si>
  <si>
    <t>m</t>
  </si>
  <si>
    <t>-850836497</t>
  </si>
  <si>
    <t>Ukotvení příček polyuretanovou pěnou, tl. příčky do 100 mm</t>
  </si>
  <si>
    <t>(3,3*9)+(3,5*6)</t>
  </si>
  <si>
    <t>50</t>
  </si>
  <si>
    <t>342291112</t>
  </si>
  <si>
    <t>Ukotvení příček montážní polyuretanovou pěnou tl příčky přes 100 mm</t>
  </si>
  <si>
    <t>-516883238</t>
  </si>
  <si>
    <t>Ukotvení příček polyuretanovou pěnou, tl. příčky přes 100 mm</t>
  </si>
  <si>
    <t>2,5*3</t>
  </si>
  <si>
    <t>51</t>
  </si>
  <si>
    <t>346244381</t>
  </si>
  <si>
    <t>Plentování jednostranné v do 200 mm válcovaných nosníků cihlami</t>
  </si>
  <si>
    <t>1891506898</t>
  </si>
  <si>
    <t>Plentování ocelových válcovaných nosníků jednostranné cihlami na maltu, výška stojiny do 200 mm</t>
  </si>
  <si>
    <t>"v.č.D1.1-04" 0,8*0,12*2</t>
  </si>
  <si>
    <t>52</t>
  </si>
  <si>
    <t>346272226</t>
  </si>
  <si>
    <t>Přizdívka z pórobetonových tvárnic tl 75 mm</t>
  </si>
  <si>
    <t>-510642822</t>
  </si>
  <si>
    <t>Přizdívky z pórobetonových tvárnic objemová hmotnost do 500 kg/m3, na tenké maltové lože, tloušťka přizdívky 75 mm</t>
  </si>
  <si>
    <t>(0,8+0,6)*0,65</t>
  </si>
  <si>
    <t>1,0*1,2</t>
  </si>
  <si>
    <t>(2,5+0,95)*1,2</t>
  </si>
  <si>
    <t>53</t>
  </si>
  <si>
    <t>346272256</t>
  </si>
  <si>
    <t>Přizdívka z pórobetonových tvárnic tl 150 mm</t>
  </si>
  <si>
    <t>-880411284</t>
  </si>
  <si>
    <t>Přizdívky z pórobetonových tvárnic objemová hmotnost do 500 kg/m3, na tenké maltové lože, tloušťka přizdívky 150 mm</t>
  </si>
  <si>
    <t>2,1*3,4</t>
  </si>
  <si>
    <t>54</t>
  </si>
  <si>
    <t>348262424</t>
  </si>
  <si>
    <t>Plot z betonových bloků ukončení plotového sloupku zákrytovou deskou 500x500 mm přírodní</t>
  </si>
  <si>
    <t>559201809</t>
  </si>
  <si>
    <t>Ploty z betonových bloků - systém suchého zdění ukončení plotového sloupku zákrytovou deskou lepenou mrazuvzdorným lepidlem, velikosti 500x500x70 mm přírodní (šedou)</t>
  </si>
  <si>
    <t>"v.č.D1.1-08 větrací šachta" 2</t>
  </si>
  <si>
    <t>55</t>
  </si>
  <si>
    <t>349231811</t>
  </si>
  <si>
    <t>Přizdívka ostění s ozubem z cihel tl do 150 mm</t>
  </si>
  <si>
    <t>711088974</t>
  </si>
  <si>
    <t>Přizdívka z cihel ostění s ozubem ve vybouraných otvorech, s vysekáním kapes pro zavázaní přes 80 do 150 mm</t>
  </si>
  <si>
    <t>"v.č.D1.1 - 08" 0,6*2,2*2</t>
  </si>
  <si>
    <t>Vodorovné konstrukce</t>
  </si>
  <si>
    <t>56</t>
  </si>
  <si>
    <t>411321414</t>
  </si>
  <si>
    <t>Stropy deskové ze ŽB tř. C 25/30</t>
  </si>
  <si>
    <t>285495353</t>
  </si>
  <si>
    <t>Stropy z betonu železového (bez výztuže) stropů deskových, plochých střech, desek balkonových, desek hřibových stropů včetně hlavic hřibových sloupů tř. C 25/30</t>
  </si>
  <si>
    <t>"v.č.D.1.2.4, skladba S3" 2,34*2,29*0,18</t>
  </si>
  <si>
    <t>57</t>
  </si>
  <si>
    <t>411322424</t>
  </si>
  <si>
    <t>Stropy trámové nebo kazetové ze ŽB tř. C 25/30</t>
  </si>
  <si>
    <t>1923466973</t>
  </si>
  <si>
    <t>Stropy z betonu železového (bez výztuže) trámových, žebrových, kazetových nebo vložkových z tvárnic nebo z hraněných či zaoblených vln zabudovaného plechového bednění tř. C 25/30</t>
  </si>
  <si>
    <t>"v.č.D.1.2.3, skladba S1" 8,16*1,55*0,14</t>
  </si>
  <si>
    <t>58</t>
  </si>
  <si>
    <t>411351011</t>
  </si>
  <si>
    <t>Zřízení bednění stropů deskových tl do 25 cm bez podpěrné kce</t>
  </si>
  <si>
    <t>564127354</t>
  </si>
  <si>
    <t>Bednění stropních konstrukcí - bez podpěrné konstrukce desek tloušťky stropní desky přes 5 do 25 cm zřízení</t>
  </si>
  <si>
    <t xml:space="preserve">"v.č.D.1.2.4, skladba S3" </t>
  </si>
  <si>
    <t>1,8*1,65</t>
  </si>
  <si>
    <t>1,8*0,2</t>
  </si>
  <si>
    <t>(2,29+2,34+2,34)*0,18</t>
  </si>
  <si>
    <t>59</t>
  </si>
  <si>
    <t>411351012</t>
  </si>
  <si>
    <t>Odstranění bednění stropů deskových tl do 25 cm bez podpěrné kce</t>
  </si>
  <si>
    <t>650287428</t>
  </si>
  <si>
    <t>Bednění stropních konstrukcí - bez podpěrné konstrukce desek tloušťky stropní desky přes 5 do 25 cm odstranění</t>
  </si>
  <si>
    <t>60</t>
  </si>
  <si>
    <t>411354239</t>
  </si>
  <si>
    <t>Bednění stropů ztracené z hraněných trapézových vln v 40 mm plech pozinkovaný tl 1,0 mm</t>
  </si>
  <si>
    <t>-1613377904</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</si>
  <si>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pozinkovaným, výšky vln 40 mm, tl. plechu 1,00 mm</t>
  </si>
  <si>
    <t>"v.č.D.1.2.3, skladba S1" 8,16*1,55</t>
  </si>
  <si>
    <t>"v.č.D.1.2.4, skladba S2" 8,16*1,55</t>
  </si>
  <si>
    <t>61</t>
  </si>
  <si>
    <t>411354271</t>
  </si>
  <si>
    <t>Příplatek k ztracenému bednění stropů za lože z MC</t>
  </si>
  <si>
    <t>1826680336</t>
  </si>
  <si>
    <t>Bednění stropů ztracené ocelové žebrované Příplatek k cenám za lože na rovných zdech, trámech, průvlacích, do traverz nebo do připravených ozubů na zdech s vyplněním celého profilu vlny v místě osazení z cementové malty (měří se výměry m2 plochy bednění)</t>
  </si>
  <si>
    <t>62</t>
  </si>
  <si>
    <t>411354272R</t>
  </si>
  <si>
    <t>Spojení I profilů s trapézovým plechem samovrtnými šrouby</t>
  </si>
  <si>
    <t>422591821</t>
  </si>
  <si>
    <t>"v.č.D.1.2.3, v.č.D.1.2.4, skladba S1 a S2" 1</t>
  </si>
  <si>
    <t>63</t>
  </si>
  <si>
    <t>411354333</t>
  </si>
  <si>
    <t>Zřízení podpěrné konstrukce stropů výšky do 6 m tl do 25 cm</t>
  </si>
  <si>
    <t>1667523748</t>
  </si>
  <si>
    <t>Podpěrná konstrukce stropů - desek, kleneb a skořepin výška podepření přes 4 do 6 m tloušťka stropu přes 15 do 25 cm zřízení</t>
  </si>
  <si>
    <t>64</t>
  </si>
  <si>
    <t>411354334</t>
  </si>
  <si>
    <t>Odstranění podpěrné konstrukce stropů výšky do 6 m tl do 25 cm</t>
  </si>
  <si>
    <t>211317416</t>
  </si>
  <si>
    <t>Podpěrná konstrukce stropů - desek, kleneb a skořepin výška podepření přes 4 do 6 m tloušťka stropu přes 15 do 25 cm odstranění</t>
  </si>
  <si>
    <t>65</t>
  </si>
  <si>
    <t>411361821</t>
  </si>
  <si>
    <t>Výztuž stropů betonářskou ocelí 10 505</t>
  </si>
  <si>
    <t>1515167480</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</si>
  <si>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</si>
  <si>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"80kg/m3, skladba S1" 8,16*1,55*80,0/1000</t>
  </si>
  <si>
    <t>66</t>
  </si>
  <si>
    <t>411362021</t>
  </si>
  <si>
    <t>Výztuž stropů svařovanými sítěmi Kari</t>
  </si>
  <si>
    <t>1011697418</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</si>
  <si>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</si>
  <si>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"v.č.D.1.2.4, skladba S3" 2,34*2,29*5,18/1000*2</t>
  </si>
  <si>
    <t>"v.č.D.1.2.3, skladba S1" 8,16*1,55*5,18/1000*2</t>
  </si>
  <si>
    <t>67</t>
  </si>
  <si>
    <t>413941121</t>
  </si>
  <si>
    <t>Osazování ocelových válcovaných nosníků stropů I, IE, U, UE nebo L do č.12</t>
  </si>
  <si>
    <t>1397737303</t>
  </si>
  <si>
    <t>Osazování ocelových válcovaných nosníků ve stropech I nebo IE nebo U nebo UE nebo L do č.12 nebo výšky do 120 mm</t>
  </si>
  <si>
    <t>"v.č.D1.1-08 větrací šachta" 1,0*2*10,6/1000</t>
  </si>
  <si>
    <t>68</t>
  </si>
  <si>
    <t>M</t>
  </si>
  <si>
    <t>13010744</t>
  </si>
  <si>
    <t>ocel profilová IPE 120 jakost 11 375</t>
  </si>
  <si>
    <t>1380097786</t>
  </si>
  <si>
    <t>0,021*1,05 'Přepočtené koeficientem množství</t>
  </si>
  <si>
    <t>69</t>
  </si>
  <si>
    <t>413941123</t>
  </si>
  <si>
    <t>Osazování ocelových válcovaných nosníků stropů I, IE, U, UE nebo L do č. 22</t>
  </si>
  <si>
    <t>-30166417</t>
  </si>
  <si>
    <t>Osazování ocelových válcovaných nosníků ve stropech I nebo IE nebo U nebo UE nebo L č. 14 až 22 nebo výšky do 220 mm</t>
  </si>
  <si>
    <t>"v.č.D.1.2.3, skladba S1" (1,55+0,2+0,2)*10,6/1000*6</t>
  </si>
  <si>
    <t>"v.č.D.1.2.4, skladba S2" (1,55+0,2+0,2)*10,6/1000*6</t>
  </si>
  <si>
    <t>"v.č.D.1.2.4, skladba S3" (1,8+0,2+0,2)*10,6/1000</t>
  </si>
  <si>
    <t>70</t>
  </si>
  <si>
    <t>13010746</t>
  </si>
  <si>
    <t>ocel profilová IPE 140 jakost 11 375</t>
  </si>
  <si>
    <t>1629525777</t>
  </si>
  <si>
    <t>0,271*1,05 'Přepočtené koeficientem množství</t>
  </si>
  <si>
    <t>71</t>
  </si>
  <si>
    <t>417321515</t>
  </si>
  <si>
    <t>Ztužující pásy a věnce ze ŽB tř. C 25/30</t>
  </si>
  <si>
    <t>-712481029</t>
  </si>
  <si>
    <t>Ztužující pásy a věnce z betonu železového (bez výztuže) tř. C 25/30</t>
  </si>
  <si>
    <t xml:space="preserve">"v.č.D.1.2.3" </t>
  </si>
  <si>
    <t>(1,8+1,65+0,24+0,4)*0,24*0,25</t>
  </si>
  <si>
    <t xml:space="preserve">"v.č.D.1.2.4" </t>
  </si>
  <si>
    <t>72</t>
  </si>
  <si>
    <t>417351115</t>
  </si>
  <si>
    <t>Zřízení bednění ztužujících věnců</t>
  </si>
  <si>
    <t>1828516103</t>
  </si>
  <si>
    <t>Bednění bočnic ztužujících pásů a věnců včetně vzpěr zřízení</t>
  </si>
  <si>
    <t>(1,8+1,55+6,07+8,16+2,04+1,8+2,34+1,65+1,8+1,8+0,2+0,2+1,65)*0,25</t>
  </si>
  <si>
    <t>73</t>
  </si>
  <si>
    <t>417351116</t>
  </si>
  <si>
    <t>Odstranění bednění ztužujících věnců</t>
  </si>
  <si>
    <t>-59254132</t>
  </si>
  <si>
    <t>Bednění bočnic ztužujících pásů a věnců včetně vzpěr odstranění</t>
  </si>
  <si>
    <t>74</t>
  </si>
  <si>
    <t>417361821</t>
  </si>
  <si>
    <t>Výztuž ztužujících pásů a věnců betonářskou ocelí 10 505</t>
  </si>
  <si>
    <t>1960550371</t>
  </si>
  <si>
    <t>Výztuž ztužujících pásů a věnců z betonářské oceli 10 505 (R) nebo BSt 500</t>
  </si>
  <si>
    <t>"125,0kg/m3" 0,49*120,0/1000</t>
  </si>
  <si>
    <t>Komunikace pozemní</t>
  </si>
  <si>
    <t>75</t>
  </si>
  <si>
    <t>564861111</t>
  </si>
  <si>
    <t>Podklad ze štěrkodrtě ŠD tl 200 mm</t>
  </si>
  <si>
    <t>1634889092</t>
  </si>
  <si>
    <t>Podklad ze štěrkodrti ŠD s rozprostřením a zhutněním, po zhutnění tl. 200 mm</t>
  </si>
  <si>
    <t>"v.č.D1.1-04, D1.1-08 - použita stávající zámk.dlažba" ((4,48*1,5)+(2,0*2,0))</t>
  </si>
  <si>
    <t>76</t>
  </si>
  <si>
    <t>596211110</t>
  </si>
  <si>
    <t>Kladení zámkové dlažby komunikací pro pěší tl 60 mm skupiny A pl do 50 m2</t>
  </si>
  <si>
    <t>-2023173746</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</si>
  <si>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</si>
  <si>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"v.č.D1.1-04, D1.1-08 - použita stávající zámk.dlažba" (4,48*1,5)+(2,0*2,0)</t>
  </si>
  <si>
    <t>Úpravy povrchů, podlahy a osazování výplní</t>
  </si>
  <si>
    <t>77</t>
  </si>
  <si>
    <t>612135101</t>
  </si>
  <si>
    <t>Hrubá výplň rýh ve stěnách maltou jakékoli šířky rýhy</t>
  </si>
  <si>
    <t>-290490061</t>
  </si>
  <si>
    <t>Hrubá výplň rýh maltou jakékoli šířky rýhy ve stěnách</t>
  </si>
  <si>
    <t>(8,0*0,4)+(30,5*0,2)+(1,0*0,15)+(9,8*0,15)+(8,0*0,1)</t>
  </si>
  <si>
    <t>78</t>
  </si>
  <si>
    <t>612311121</t>
  </si>
  <si>
    <t>Vápenná omítka hladká jednovrstvá vnitřních stěn nanášená ručně</t>
  </si>
  <si>
    <t>-671473581</t>
  </si>
  <si>
    <t>Omítka vápenná vnitřních ploch nanášená ručně jednovrstvá hladká, tloušťky do 10 mm svislých konstrukcí stěn</t>
  </si>
  <si>
    <t>"v.č.D1.1-08" (0,8+0,1+0,1+0,8+1,0-0,7+2,25+1,0+2,1+1,9+2,1+2,25+1,4-0,8)*2,0</t>
  </si>
  <si>
    <t>"v.č.D1.1-09" (2,5+2,5+1,45+0,95+1,45+0,95+2,5+1,75+1,75+1,9-(0,7*6)-0,8)*2,0</t>
  </si>
  <si>
    <t>79</t>
  </si>
  <si>
    <t>612311131</t>
  </si>
  <si>
    <t>Potažení vnitřních stěn vápenným štukem tloušťky do 3 mm</t>
  </si>
  <si>
    <t>1344233543</t>
  </si>
  <si>
    <t>Potažení vnitřních ploch štukem tloušťky do 3 mm svislých konstrukcí stěn</t>
  </si>
  <si>
    <t xml:space="preserve">"v.č.D1.1-08" </t>
  </si>
  <si>
    <t>"m.č. 1.01" ((((11,6+2,7)*2)+1,2+0,5+0,8+5,5+3,2+5,7+0,7)*3,3)-(1,5*3,3)-(0,9*1,97*4)-(0,6*1,97)-(0,7*1,97)-(0,8*1,97)</t>
  </si>
  <si>
    <t>"m.č. 1.04" (2,25+1,9+1,9+1,0+2,25+1,0)*(3,3-2,0)</t>
  </si>
  <si>
    <t>"m.č. 1.05" ((4,1+9,2)*2*3,3)</t>
  </si>
  <si>
    <t>"m.č. 1.07" ((5,8+9,2)*2*3,3)-(0,9*1,97*2)</t>
  </si>
  <si>
    <t>"m.č. 1.08" ((1,0+1,8)*2*(3,3-1,5))</t>
  </si>
  <si>
    <t>"m.č. 1.09" ((1,5+4,5)*2*3,3)-(1,2*2,1*2)-(0,9*1,97)</t>
  </si>
  <si>
    <t>"m.č. 1.10" ((4,15+3,8)*2*3,3)-(1,2*2,1)</t>
  </si>
  <si>
    <t>"m.č. 1.11" ((5,8+3,7)*2*3,3)-(1,2*2,1)</t>
  </si>
  <si>
    <t>"m.č. 1.12" ((4,1+3,8)*2*3,3)-(0,9*1,97)</t>
  </si>
  <si>
    <t>"m.č. 1.13" ((4,1+3,7)*2*3,3)</t>
  </si>
  <si>
    <t>"m.č. 1.14"((3,05+1,95)*2*(3,3-2,0))-(0,7*1,97)</t>
  </si>
  <si>
    <t>"m.č. 1.15" ((4,825+3,65+4,825)*3,3)-(0,9*2,075)-(1,5*1,345)</t>
  </si>
  <si>
    <t>"v.č.D1.1-09"</t>
  </si>
  <si>
    <t>"m.č. 2.01" ((5,4+0,4+3,7+6,2+1,4)*3,5)</t>
  </si>
  <si>
    <t>"m.č. 2.04" ((1,8+2,4+1,8)*(3,5-2,0))</t>
  </si>
  <si>
    <t>"m.č. 2.05" ((2,5+1,9+1,75+1,1+2,5+1,1+1,75)*3,5)</t>
  </si>
  <si>
    <t>"m.č. 2.07" (1,0+0,3+0,65+0,3)*3,5</t>
  </si>
  <si>
    <t>"m.č. 2.09" 4,309*3,5</t>
  </si>
  <si>
    <t>"m.č. 2.10" (2,95+4,795)*3,5</t>
  </si>
  <si>
    <t>"m.č. 2.11" (6,08+7,25)*3,5</t>
  </si>
  <si>
    <t>"m.č. 2.12" 8,35*3,5</t>
  </si>
  <si>
    <t>"m.č. 2.13" (6,36+6,08+1,0+0,5+1,0)*3,5</t>
  </si>
  <si>
    <t>"m.č. 2.14" (4,795+4,475+1,2+1,0+0,5)*3,5</t>
  </si>
  <si>
    <t>"m.č. 2.15" (4,0+1,2)*3,5</t>
  </si>
  <si>
    <t>80</t>
  </si>
  <si>
    <t>612311141</t>
  </si>
  <si>
    <t>Vápenná omítka štuková dvouvrstvá vnitřních stěn nanášená ručně</t>
  </si>
  <si>
    <t>1681645246</t>
  </si>
  <si>
    <t>Omítka vápenná vnitřních ploch nanášená ručně dvouvrstvá štuková, tloušťky jádrové omítky do 10 mm a tloušťky štuku do 3 mm svislých konstrukcí stěn</t>
  </si>
  <si>
    <t>"v.č.D1.1-08"</t>
  </si>
  <si>
    <t>"m.č. 1.01" ((0,6+5,545+1,55+5,545+0,6)*3,732)-(1,18*2,22)-(1,25*2,1)-(1,0*2,25)</t>
  </si>
  <si>
    <t>"m.č. 1.03" ((2,7+1,55)*2*3,732)-(1,25*2,1*2)</t>
  </si>
  <si>
    <t>"m.č. 1.15" 3,65*4,0</t>
  </si>
  <si>
    <t>"v.č.D1.1-08" (0,8+0,1+0,1+0,8+1,0-0,7+2,25+1,0+2,1+1,9+2,1+2,25+1,4)*(3,3-2,0)</t>
  </si>
  <si>
    <t xml:space="preserve">"v.č.D1.1-09" </t>
  </si>
  <si>
    <t>"m.č. 2.01" ((0,6+2,09+1,55+0,5+2,09+0,3)*3,5)-(0,8*1,4)-(0,9*1,97)-(1,18*2,22)</t>
  </si>
  <si>
    <t>"m.č. 2.03" ((5,955+1,55)*2*3,5)-(0,9*1,97)</t>
  </si>
  <si>
    <t>"v.č.D1.1-09" (2,5+2,5+1,45+0,95+1,45+0,95+2,5+1,75+1,75+1,9)*(3,5-2,0)</t>
  </si>
  <si>
    <t>81</t>
  </si>
  <si>
    <t>612325422</t>
  </si>
  <si>
    <t>Oprava vnitřní vápenocementové štukové omítky stěn v rozsahu plochy do 30%</t>
  </si>
  <si>
    <t>-850058514</t>
  </si>
  <si>
    <t>Oprava vápenocementové omítky vnitřních ploch štukové dvouvrstvé, tloušťky do 20 mm a tloušťky štuku do 3 mm stěn, v rozsahu opravované plochy přes 10 do 30%</t>
  </si>
  <si>
    <t>82</t>
  </si>
  <si>
    <t>622211021</t>
  </si>
  <si>
    <t>Montáž kontaktního zateplení vnějších stěn z polystyrénových desek tl do 120 mm</t>
  </si>
  <si>
    <t>-579265985</t>
  </si>
  <si>
    <t>Montáž kontaktního zateplení z polystyrenových desek nebo z kombinovaných desek na vnější stěny, tloušťky desek přes 80 do 120 mm</t>
  </si>
  <si>
    <t xml:space="preserve">"půdorysy, řezy, pohledy" </t>
  </si>
  <si>
    <t>(8,46+1,85)*8,0</t>
  </si>
  <si>
    <t>-1,1*2,15*2</t>
  </si>
  <si>
    <t>-1,25*2,1</t>
  </si>
  <si>
    <t>-4,0*3,5</t>
  </si>
  <si>
    <t>83</t>
  </si>
  <si>
    <t>28375939</t>
  </si>
  <si>
    <t>deska EPS 70 fasádní λ=0,039 tl 120mm</t>
  </si>
  <si>
    <t>-1046032187</t>
  </si>
  <si>
    <t>61,125*1,02 'Přepočtené koeficientem množství</t>
  </si>
  <si>
    <t>84</t>
  </si>
  <si>
    <t>622252001</t>
  </si>
  <si>
    <t>Montáž zakládacích soklových lišt kontaktního zateplení</t>
  </si>
  <si>
    <t>1984412295</t>
  </si>
  <si>
    <t>Montáž lišt kontaktního zateplení zakládacích soklových připevněných hmoždinkami</t>
  </si>
  <si>
    <t>1,85+6,07+2,04+2,39-4,1</t>
  </si>
  <si>
    <t>85</t>
  </si>
  <si>
    <t>59051649</t>
  </si>
  <si>
    <t>lišta soklová Al s okapničkou zakládací U 12cm 0,95/200cm</t>
  </si>
  <si>
    <t>-909303372</t>
  </si>
  <si>
    <t>8,25*1,05 'Přepočtené koeficientem množství</t>
  </si>
  <si>
    <t>86</t>
  </si>
  <si>
    <t>622252002</t>
  </si>
  <si>
    <t>Montáž ostatních lišt kontaktního zateplení</t>
  </si>
  <si>
    <t>251434188</t>
  </si>
  <si>
    <t>Montáž lišt kontaktního zateplení ostatních stěnových, dilatačních apod. lepených do tmelu</t>
  </si>
  <si>
    <t>"okna, dveře" ((1,1+2,15)*2*2)+(2,1+1,25+2,1)</t>
  </si>
  <si>
    <t>"rohové" 8,0+4,3</t>
  </si>
  <si>
    <t>87</t>
  </si>
  <si>
    <t>59051476</t>
  </si>
  <si>
    <t>profil okenní začišťovací se sklovláknitou armovací tkaninou 9 mm/2,4 m</t>
  </si>
  <si>
    <t>2103591515</t>
  </si>
  <si>
    <t>18,45*1,05 'Přepočtené koeficientem množství</t>
  </si>
  <si>
    <t>88</t>
  </si>
  <si>
    <t>59051480</t>
  </si>
  <si>
    <t>profil rohový Al s tkaninou kontaktního zateplení</t>
  </si>
  <si>
    <t>-992814423</t>
  </si>
  <si>
    <t>12,3*1,05 'Přepočtené koeficientem množství</t>
  </si>
  <si>
    <t>89</t>
  </si>
  <si>
    <t>622531011</t>
  </si>
  <si>
    <t>Tenkovrstvá silikonová zrnitá omítka tl. 1,5 mm včetně penetrace vnějších stěn</t>
  </si>
  <si>
    <t>859916991</t>
  </si>
  <si>
    <t>Omítka tenkovrstvá silikonová vnějších ploch probarvená, včetně penetrace podkladu zrnitá, tloušťky 1,5 mm stěn</t>
  </si>
  <si>
    <t>Ostatní konstrukce a práce, bourání</t>
  </si>
  <si>
    <t>90</t>
  </si>
  <si>
    <t>941221111</t>
  </si>
  <si>
    <t>Montáž lešení řadového rámového těžkého zatížení do 300 kg/m2 š do 1,2 m v do 10 m</t>
  </si>
  <si>
    <t>-1658336308</t>
  </si>
  <si>
    <t>Montáž lešení řadového rámového těžkého pracovního s podlahami s provozním zatížením tř. 4 do 300 kg/m2 šířky tř. SW09 přes 0,9 do 1,2 m, výšky do 10 m</t>
  </si>
  <si>
    <t>(2,51+3,5+7,7+2,5)*8,0</t>
  </si>
  <si>
    <t>91</t>
  </si>
  <si>
    <t>941221211</t>
  </si>
  <si>
    <t>Příplatek k lešení řadovému rámovému těžkému š 1,2 m v do 25 m za první a ZKD den použití</t>
  </si>
  <si>
    <t>-1764811470</t>
  </si>
  <si>
    <t>Montáž lešení řadového rámového těžkého pracovního s podlahami s provozním zatížením tř. 4 do 300 kg/m2 Příplatek za první a každý další den použití lešení k ceně -1111 nebo -1112</t>
  </si>
  <si>
    <t>129,68*40 'Přepočtené koeficientem množství</t>
  </si>
  <si>
    <t>92</t>
  </si>
  <si>
    <t>941221811</t>
  </si>
  <si>
    <t>Demontáž lešení řadového rámového těžkého zatížení do 300 kg/m2 š do 1,2 m v do 10 m</t>
  </si>
  <si>
    <t>-671953094</t>
  </si>
  <si>
    <t>Demontáž lešení řadového rámového těžkého pracovního s provozním zatížením tř. 4 do 300 kg/m2 šířky tř. SW09 přes 0,9 do 1,2 m, výšky do 10 m</t>
  </si>
  <si>
    <t>93</t>
  </si>
  <si>
    <t>944511111</t>
  </si>
  <si>
    <t>Montáž ochranné sítě z textilie z umělých vláken</t>
  </si>
  <si>
    <t>777576857</t>
  </si>
  <si>
    <t>Montáž ochranné sítě zavěšené na konstrukci lešení z textilie z umělých vláken</t>
  </si>
  <si>
    <t>94</t>
  </si>
  <si>
    <t>944511211</t>
  </si>
  <si>
    <t>Příplatek k ochranné síti za první a ZKD den použití</t>
  </si>
  <si>
    <t>-1025058012</t>
  </si>
  <si>
    <t>Montáž ochranné sítě Příplatek za první a každý další den použití sítě k ceně -1111</t>
  </si>
  <si>
    <t>95</t>
  </si>
  <si>
    <t>944511811</t>
  </si>
  <si>
    <t>Demontáž ochranné sítě z textilie z umělých vláken</t>
  </si>
  <si>
    <t>-1149735029</t>
  </si>
  <si>
    <t>Demontáž ochranné sítě zavěšené na konstrukci lešení z textilie z umělých vláken</t>
  </si>
  <si>
    <t>96</t>
  </si>
  <si>
    <t>949101112</t>
  </si>
  <si>
    <t>Lešení pomocné pro objekty pozemních staveb s lešeňovou podlahou v do 3,5 m zatížení do 150 kg/m2</t>
  </si>
  <si>
    <t>1555261398</t>
  </si>
  <si>
    <t>Lešení pomocné pracovní pro objekty pozemních staveb pro zatížení do 150 kg/m2, o výšce lešeňové podlahy přes 1,9 do 3,5 m</t>
  </si>
  <si>
    <t>(275,68+289,19)*3</t>
  </si>
  <si>
    <t>97</t>
  </si>
  <si>
    <t>949321111</t>
  </si>
  <si>
    <t>Montáž lešení dílcového do šachet o půdorysné ploše do 6 m2 v do 10 m</t>
  </si>
  <si>
    <t>-358863214</t>
  </si>
  <si>
    <t>Montáž lešení dílcového do šachet (výtahových, potrubních) o půdorysné ploše do 6 m2, výšky do 10 m</t>
  </si>
  <si>
    <t>98</t>
  </si>
  <si>
    <t>949321211</t>
  </si>
  <si>
    <t>Příplatek k lešení dílcovému do šachet do 6 m2 v do 30 m za první a ZKD den použití</t>
  </si>
  <si>
    <t>-792694909</t>
  </si>
  <si>
    <t>Montáž lešení dílcového do šachet (výtahových, potrubních) Příplatek za první a každý další den použití lešení k ceně -1111, -1112 nebo -1113</t>
  </si>
  <si>
    <t>8*30 'Přepočtené koeficientem množství</t>
  </si>
  <si>
    <t>99</t>
  </si>
  <si>
    <t>949321811</t>
  </si>
  <si>
    <t>Demontáž lešení dílcového do šachet o půdorysné ploše do 6 m2 v do 10 m</t>
  </si>
  <si>
    <t>613045823</t>
  </si>
  <si>
    <t>Demontáž lešení dílcového do šachet (výtahových, potrubních) o půdorysné ploše do 6 m2, výšky do 10 m</t>
  </si>
  <si>
    <t>100</t>
  </si>
  <si>
    <t>952901111</t>
  </si>
  <si>
    <t>Vyčištění budov bytové a občanské výstavby při výšce podlaží do 4 m</t>
  </si>
  <si>
    <t>2139525418</t>
  </si>
  <si>
    <t>Vyčištění budov nebo objektů před předáním do užívání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při světlé výšce podlaží do 4 m</t>
  </si>
  <si>
    <t>275,68+289,19</t>
  </si>
  <si>
    <t>101</t>
  </si>
  <si>
    <t>961055111</t>
  </si>
  <si>
    <t>Bourání základů ze ŽB</t>
  </si>
  <si>
    <t>-287990850</t>
  </si>
  <si>
    <t>Bourání základů z betonu železového</t>
  </si>
  <si>
    <t>"tl.desky 150mm 1000x2500mm" 1,0*2,5*0,15</t>
  </si>
  <si>
    <t>"tl.desky 150mm 1000x1000mm" 1,0*1,0*0,15</t>
  </si>
  <si>
    <t>"v.č.D1.1-04" (3,65*2,0*0,2)+((4,25+1,85+1,85)*0,5*0,8)+((0,9+1,05+0,9)*0,15*1,5)</t>
  </si>
  <si>
    <t>102</t>
  </si>
  <si>
    <t>962031136</t>
  </si>
  <si>
    <t>Bourání příček z tvárnic nebo příčkovek tl do 150 mm</t>
  </si>
  <si>
    <t>1151259600</t>
  </si>
  <si>
    <t>Bourání příček z cihel, tvárnic nebo příčkovek z tvárnic nebo příčkovek pálených nebo nepálených na maltu vápennou nebo vápenocementovou, tl. do 150 mm</t>
  </si>
  <si>
    <t>"v.č.D1.1-04" (2,25*3,3*2)+(1,15*3,3)-(0,6*1,97*3)</t>
  </si>
  <si>
    <t>"v.č.D1.1-05" ((1,2+1,0+2,5+1,35+1,35+2,5+1,8)*3,5)-(0,6*1,97*4)-(0,7*1,97)</t>
  </si>
  <si>
    <t>103</t>
  </si>
  <si>
    <t>962032314</t>
  </si>
  <si>
    <t>Bourání pilířů cihelných z dutých nebo plných cihel pálených i nepálených na jakoukoli maltu</t>
  </si>
  <si>
    <t>1522623648</t>
  </si>
  <si>
    <t>Bourání zdiva nadzákladového z cihel nebo tvárnic pilířů cihelných průřezu do 0,36 m2</t>
  </si>
  <si>
    <t>"v.č.D1.1-04" 1,0*0,35*3,5</t>
  </si>
  <si>
    <t>104</t>
  </si>
  <si>
    <t>962032432</t>
  </si>
  <si>
    <t>Bourání zdiva cihelných z dutých nebo plných cihel pálených i nepálených na MV nebo MVC přes 1 m3</t>
  </si>
  <si>
    <t>1067755316</t>
  </si>
  <si>
    <t>Bourání zdiva nadzákladového z cihel nebo tvárnic z dutých cihel nebo tvárnic pálených nebo nepálených, na maltu vápennou nebo vápenocementovou, objemu přes 1 m3</t>
  </si>
  <si>
    <t>"v.č.D1.1-04" ((1,85+1,55+4,25)*4,0)-(0,9*1,97)-(0,8*1,97)</t>
  </si>
  <si>
    <t>105</t>
  </si>
  <si>
    <t>962081131</t>
  </si>
  <si>
    <t>Bourání příček ze skleněných tvárnic tl do 100 mm</t>
  </si>
  <si>
    <t>383905709</t>
  </si>
  <si>
    <t>Bourání zdiva příček nebo vybourání otvorů ze skleněných tvárnic, tl. do 100 mm</t>
  </si>
  <si>
    <t>"v.č.D1.1-04" 1,2*0,6*2</t>
  </si>
  <si>
    <t>"v.č.D1.1-05" (0,8*0,4)+(1,0*0,4)</t>
  </si>
  <si>
    <t>106</t>
  </si>
  <si>
    <t>963042819</t>
  </si>
  <si>
    <t>Bourání schodišťových stupňů betonových zhotovených na místě</t>
  </si>
  <si>
    <t>-571338928</t>
  </si>
  <si>
    <t>"v.č.D1.1-04" 1,4*3</t>
  </si>
  <si>
    <t>107</t>
  </si>
  <si>
    <t>963051113</t>
  </si>
  <si>
    <t>Bourání ŽB stropů deskových tl přes 80 mm</t>
  </si>
  <si>
    <t>1613092122</t>
  </si>
  <si>
    <t>Bourání železobetonových stropů deskových, tl. přes 80 mm</t>
  </si>
  <si>
    <t>"v.č.D1.1-04" 1,85*4,25*0,2</t>
  </si>
  <si>
    <t>108</t>
  </si>
  <si>
    <t>967031142</t>
  </si>
  <si>
    <t>Přisekání rovných ostění v cihelném zdivu na MC</t>
  </si>
  <si>
    <t>741376997</t>
  </si>
  <si>
    <t>Přisekání (špicování) plošné nebo rovných ostění zdiva z cihel pálených rovných ostění, bez odstupu, po hrubém vybourání otvorů, na maltu cementovou</t>
  </si>
  <si>
    <t>109</t>
  </si>
  <si>
    <t>967031734</t>
  </si>
  <si>
    <t>Přisekání plošné zdiva z cihel pálených na MV nebo MVC tl do 300 mm</t>
  </si>
  <si>
    <t>1074143117</t>
  </si>
  <si>
    <t>Přisekání (špicování) plošné nebo rovných ostění zdiva z cihel pálených plošné, na maltu vápennou nebo vápenocementovou, tl. na maltu vápennou nebo vápenocementovou, tl. do 300 mm</t>
  </si>
  <si>
    <t>"v.č.D1.1-04" (0,44*1,06)+(0,4*0,6)</t>
  </si>
  <si>
    <t>"v.č.D1.1-05" 0,8*0,65</t>
  </si>
  <si>
    <t>110</t>
  </si>
  <si>
    <t>968062355</t>
  </si>
  <si>
    <t>Vybourání dřevěných rámů oken dvojitých včetně křídel pl do 2 m2</t>
  </si>
  <si>
    <t>1232520156</t>
  </si>
  <si>
    <t>Vybourání dřevěných rámů oken s křídly, dveřních zárubní, vrat, stěn, ostění nebo obkladů rámů oken s křídly dvojitých, plochy do 2 m2</t>
  </si>
  <si>
    <t>"v.č.D1.1-04" (0,5*1,42*3)+(0,92*1,18)+(1,5*1,2)</t>
  </si>
  <si>
    <t>"v.č.D1.1-05" 0,39*1,42*3</t>
  </si>
  <si>
    <t>111</t>
  </si>
  <si>
    <t>968062356</t>
  </si>
  <si>
    <t>Vybourání dřevěných rámů oken dvojitých včetně křídel pl do 4 m2</t>
  </si>
  <si>
    <t>-1397790499</t>
  </si>
  <si>
    <t>Vybourání dřevěných rámů oken s křídly, dveřních zárubní, vrat, stěn, ostění nebo obkladů rámů oken s křídly dvojitých, plochy do 4 m2</t>
  </si>
  <si>
    <t>"v.č.D1.1-04" 1,0*2,25*2</t>
  </si>
  <si>
    <t>"v.č.D1.1-05" (1,0*2,25*14)+(1,15*2,25)</t>
  </si>
  <si>
    <t>112</t>
  </si>
  <si>
    <t>968072455</t>
  </si>
  <si>
    <t>Vybourání kovových dveřních zárubní pl do 2 m2</t>
  </si>
  <si>
    <t>624971899</t>
  </si>
  <si>
    <t>Vybourání kovových rámů oken s křídly, dveřních zárubní, vrat, stěn, ostění nebo obkladů dveřních zárubní, plochy do 2 m2</t>
  </si>
  <si>
    <t>"v.č.D1.1-04" (0,6*1,97*3)+(0,8*1,97*2)+(0,9*1,97*2)</t>
  </si>
  <si>
    <t>"v.č.D1.1-05" (0,6*1,97*4)+(0,8*1,97*9)+(0,9*1,97*1)</t>
  </si>
  <si>
    <t>113</t>
  </si>
  <si>
    <t>968072456</t>
  </si>
  <si>
    <t>Vybourání kovových dveřních zárubní pl přes 2 m2</t>
  </si>
  <si>
    <t>31636547</t>
  </si>
  <si>
    <t>Vybourání kovových rámů oken s křídly, dveřních zárubní, vrat, stěn, ostění nebo obkladů dveřních zárubní, plochy přes 2 m2</t>
  </si>
  <si>
    <t>"v.č.D1.1-04" (1,45*2,75)+(1,5*3,45)+(1,45*2,5)</t>
  </si>
  <si>
    <t>114</t>
  </si>
  <si>
    <t>971033231</t>
  </si>
  <si>
    <t>Vybourání otvorů ve zdivu cihelném pl do 0,0225 m2 na MVC nebo MV tl do 150 mm</t>
  </si>
  <si>
    <t>572354403</t>
  </si>
  <si>
    <t>Vybourání otvorů ve zdivu základovém nebo nadzákladovém z cihel, tvárnic, příčkovek z cihel pálených na maltu vápennou nebo vápenocementovou plochy do 0,0225 m2, tl. do 150 mm</t>
  </si>
  <si>
    <t>"tl.zdi 150mm 150x150mm" 1</t>
  </si>
  <si>
    <t>"tl.zdi 150mm 100x100mm" 1</t>
  </si>
  <si>
    <t>115</t>
  </si>
  <si>
    <t>971033261</t>
  </si>
  <si>
    <t>Vybourání otvorů ve zdivu cihelném pl do 0,0225 m2 na MVC nebo MV tl do 600 mm</t>
  </si>
  <si>
    <t>1917668545</t>
  </si>
  <si>
    <t>Vybourání otvorů ve zdivu základovém nebo nadzákladovém z cihel, tvárnic, příčkovek z cihel pálených na maltu vápennou nebo vápenocementovou plochy do 0,0225 m2, tl. do 600 mm</t>
  </si>
  <si>
    <t>"tl.zdi 500mm 150x150mm" 2</t>
  </si>
  <si>
    <t>116</t>
  </si>
  <si>
    <t>971033341</t>
  </si>
  <si>
    <t>Vybourání otvorů ve zdivu cihelném pl do 0,09 m2 na MVC nebo MV tl do 300 mm</t>
  </si>
  <si>
    <t>-1716907937</t>
  </si>
  <si>
    <t>Vybourání otvorů ve zdivu základovém nebo nadzákladovém z cihel, tvárnic, příčkovek z cihel pálených na maltu vápennou nebo vápenocementovou plochy do 0,09 m2, tl. do 300 mm</t>
  </si>
  <si>
    <t>"tl.zdi 300mm 200x150mm" 1</t>
  </si>
  <si>
    <t>117</t>
  </si>
  <si>
    <t>971033361</t>
  </si>
  <si>
    <t>Vybourání otvorů ve zdivu cihelném pl do 0,09 m2 na MVC nebo MV tl do 600 mm</t>
  </si>
  <si>
    <t>1639764894</t>
  </si>
  <si>
    <t>Vybourání otvorů ve zdivu základovém nebo nadzákladovém z cihel, tvárnic, příčkovek z cihel pálených na maltu vápennou nebo vápenocementovou plochy do 0,09 m2, tl. do 600 mm</t>
  </si>
  <si>
    <t>"tl.zdi 500mm 400x150mm" 2</t>
  </si>
  <si>
    <t>"tl.zdi 500mm 200x200mm" 2</t>
  </si>
  <si>
    <t>"tl.zdi 500mm 200x150mm" 2</t>
  </si>
  <si>
    <t>"tl.zdi 600mm 200x200mm" 2</t>
  </si>
  <si>
    <t>"tl.zdi 600mm 200x150mm" 1</t>
  </si>
  <si>
    <t>118</t>
  </si>
  <si>
    <t>971033371</t>
  </si>
  <si>
    <t>Vybourání otvorů ve zdivu cihelném pl do 0,09 m2 na MVC nebo MV tl do 750 mm</t>
  </si>
  <si>
    <t>-1588608181</t>
  </si>
  <si>
    <t>Vybourání otvorů ve zdivu základovém nebo nadzákladovém z cihel, tvárnic, příčkovek z cihel pálených na maltu vápennou nebo vápenocementovou plochy do 0,09 m2, tl. do 750 mm</t>
  </si>
  <si>
    <t>"tl.zdi 700mm 250x150mm" 2</t>
  </si>
  <si>
    <t>"tl.zdi 700mm 200x150mm" 2</t>
  </si>
  <si>
    <t>"tl.zdi 700mm 150x150mm" 1</t>
  </si>
  <si>
    <t>119</t>
  </si>
  <si>
    <t>971033381</t>
  </si>
  <si>
    <t>Vybourání otvorů ve zdivu cihelném pl do 0,09 m2 na MVC nebo MV tl do 900 mm</t>
  </si>
  <si>
    <t>346931192</t>
  </si>
  <si>
    <t>Vybourání otvorů ve zdivu základovém nebo nadzákladovém z cihel, tvárnic, příčkovek z cihel pálených na maltu vápennou nebo vápenocementovou plochy do 0,09 m2, tl. do 900 mm</t>
  </si>
  <si>
    <t>"tl.zdi 800mm 400x150mm" 1</t>
  </si>
  <si>
    <t>"tl.zdi 800mm 200x150mm" 2</t>
  </si>
  <si>
    <t>120</t>
  </si>
  <si>
    <t>971033521</t>
  </si>
  <si>
    <t>Vybourání otvorů ve zdivu cihelném pl do 1 m2 na MVC nebo MV tl do 100 mm</t>
  </si>
  <si>
    <t>-1774177308</t>
  </si>
  <si>
    <t>Vybourání otvorů ve zdivu základovém nebo nadzákladovém z cihel, tvárnic, příčkovek z cihel pálených na maltu vápennou nebo vápenocementovou plochy do 1 m2, tl. do 100 mm</t>
  </si>
  <si>
    <t>"v.č.D1.1-04"</t>
  </si>
  <si>
    <t>(1,3*2,6)-(0,8*1,97)-(1,2*0,6)</t>
  </si>
  <si>
    <t>(1,0*2,0)-(0,7*1,97)</t>
  </si>
  <si>
    <t>121</t>
  </si>
  <si>
    <t>971033531</t>
  </si>
  <si>
    <t>Vybourání otvorů ve zdivu cihelném pl do 1 m2 na MVC nebo MV tl do 150 mm</t>
  </si>
  <si>
    <t>1848213434</t>
  </si>
  <si>
    <t>Vybourání otvorů ve zdivu základovém nebo nadzákladovém z cihel, tvárnic, příčkovek z cihel pálených na maltu vápennou nebo vápenocementovou plochy do 1 m2, tl. do 150 mm</t>
  </si>
  <si>
    <t>"v.č.D1.1-04" (1,1*2,55)-(0,8*1,97)-(1,0*0,4)</t>
  </si>
  <si>
    <t>122</t>
  </si>
  <si>
    <t>971033561</t>
  </si>
  <si>
    <t>Vybourání otvorů ve zdivu cihelném pl do 1 m2 na MVC nebo MV tl do 600 mm</t>
  </si>
  <si>
    <t>675196538</t>
  </si>
  <si>
    <t>Vybourání otvorů ve zdivu základovém nebo nadzákladovém z cihel, tvárnic, příčkovek z cihel pálených na maltu vápennou nebo vápenocementovou plochy do 1 m2, tl. do 600 mm</t>
  </si>
  <si>
    <t>"v.č.D1.1-04" 0,5*0,4*0,5*3</t>
  </si>
  <si>
    <t>123</t>
  </si>
  <si>
    <t>971033641</t>
  </si>
  <si>
    <t>Vybourání otvorů ve zdivu cihelném pl do 4 m2 na MVC nebo MV tl do 300 mm</t>
  </si>
  <si>
    <t>1867897739</t>
  </si>
  <si>
    <t>Vybourání otvorů ve zdivu základovém nebo nadzákladovém z cihel, tvárnic, příčkovek z cihel pálených na maltu vápennou nebo vápenocementovou plochy do 4 m2, tl. do 300 mm</t>
  </si>
  <si>
    <t>"v.č.D1.1-04" (1,5*1,5*0,3)+(((1,45*2,75)-(0,9*1,97)-(1,2*0,6))*0,3)</t>
  </si>
  <si>
    <t>124</t>
  </si>
  <si>
    <t>972054141</t>
  </si>
  <si>
    <t>Vybourání otvorů v ŽB stropech nebo klenbách pl do 0,0225 m2 tl do 150 mm</t>
  </si>
  <si>
    <t>-1564842030</t>
  </si>
  <si>
    <t>Vybourání otvorů ve stropech nebo klenbách železobetonových bez odstranění podlahy a násypu, plochy do 0,0225 m2, tl. do 150 mm</t>
  </si>
  <si>
    <t>"strop tl.150mm 150x100mm" 8</t>
  </si>
  <si>
    <t>125</t>
  </si>
  <si>
    <t>972054241</t>
  </si>
  <si>
    <t>Vybourání otvorů v ŽB stropech nebo klenbách pl do 0,09 m2 tl do 150 mm</t>
  </si>
  <si>
    <t>-1664600726</t>
  </si>
  <si>
    <t>Vybourání otvorů ve stropech nebo klenbách železobetonových bez odstranění podlahy a násypu, plochy do 0,09 m2, tl. do 150 mm</t>
  </si>
  <si>
    <t>"strop tl.150mm 400x150mm" 3</t>
  </si>
  <si>
    <t>126</t>
  </si>
  <si>
    <t>972054491</t>
  </si>
  <si>
    <t>Vybourání otvorů v ŽB stropech nebo klenbách pl do 1 m2 tl přes 80 mm</t>
  </si>
  <si>
    <t>161063365</t>
  </si>
  <si>
    <t>Vybourání otvorů ve stropech nebo klenbách železobetonových bez odstranění podlahy a násypu, plochy do 1 m2, tl. přes 80 mm</t>
  </si>
  <si>
    <t>"strop tl.200mm 150x150mm" 0,15*0,15*1*0,2</t>
  </si>
  <si>
    <t>"strop tl.200mm 150x100mm" 0,15*0,10*1*0,2</t>
  </si>
  <si>
    <t>"strop tl.200mm 100x100mm" 0,10*0,10*1*0,2</t>
  </si>
  <si>
    <t>127</t>
  </si>
  <si>
    <t>974031153</t>
  </si>
  <si>
    <t>Vysekání rýh ve zdivu cihelném hl do 100 mm š do 100 mm</t>
  </si>
  <si>
    <t>-1642578402</t>
  </si>
  <si>
    <t>Vysekání rýh ve zdivu cihelném na maltu vápennou nebo vápenocementovou do hl. 100 mm a šířky do 100 mm</t>
  </si>
  <si>
    <t>"pro instalace" 8,0</t>
  </si>
  <si>
    <t>128</t>
  </si>
  <si>
    <t>974031154</t>
  </si>
  <si>
    <t>Vysekání rýh ve zdivu cihelném hl do 100 mm š do 150 mm</t>
  </si>
  <si>
    <t>-1959572025</t>
  </si>
  <si>
    <t>Vysekání rýh ve zdivu cihelném na maltu vápennou nebo vápenocementovou do hl. 100 mm a šířky do 150 mm</t>
  </si>
  <si>
    <t>"pro instalace" 9,8</t>
  </si>
  <si>
    <t>129</t>
  </si>
  <si>
    <t>974031155</t>
  </si>
  <si>
    <t>Vysekání rýh ve zdivu cihelném hl do 100 mm š do 200 mm</t>
  </si>
  <si>
    <t>-692195073</t>
  </si>
  <si>
    <t>Vysekání rýh ve zdivu cihelném na maltu vápennou nebo vápenocementovou do hl. 100 mm a šířky do 200 mm</t>
  </si>
  <si>
    <t>"pro instalace" 30,5</t>
  </si>
  <si>
    <t>130</t>
  </si>
  <si>
    <t>974031157</t>
  </si>
  <si>
    <t>Vysekání rýh ve zdivu cihelném hl do 100 mm š do 300 mm</t>
  </si>
  <si>
    <t>-1239638914</t>
  </si>
  <si>
    <t>Vysekání rýh ve zdivu cihelném na maltu vápennou nebo vápenocementovou do hl. 100 mm a šířky do 300 mm</t>
  </si>
  <si>
    <t>131</t>
  </si>
  <si>
    <t>974031164</t>
  </si>
  <si>
    <t>Vysekání rýh ve zdivu cihelném hl do 150 mm š do 150 mm</t>
  </si>
  <si>
    <t>-384450356</t>
  </si>
  <si>
    <t>Vysekání rýh ve zdivu cihelném na maltu vápennou nebo vápenocementovou do hl. 150 mm a šířky do 150 mm</t>
  </si>
  <si>
    <t>"pro instalace" 1,0</t>
  </si>
  <si>
    <t>132</t>
  </si>
  <si>
    <t>974031169.1R</t>
  </si>
  <si>
    <t>Příplatek k vysekání rýh ve zdivu cihelném hl do 100 mm ZKD 100 mm š rýhy</t>
  </si>
  <si>
    <t>754457446</t>
  </si>
  <si>
    <t>Vysekání rýh ve zdivu cihelném na maltu vápennou nebo vápenocementovou do hl. 100 mm a šířky Příplatek k ceně -1157 za každých dalších 100 mm šířky rýhy hl. do 100 mm</t>
  </si>
  <si>
    <t>133</t>
  </si>
  <si>
    <t>974031666</t>
  </si>
  <si>
    <t>Vysekání rýh ve zdivu cihelném pro vtahování nosníků hl do 150 mm v do 250 mm</t>
  </si>
  <si>
    <t>-318369990</t>
  </si>
  <si>
    <t>Vysekání rýh ve zdivu cihelném na maltu vápennou nebo vápenocementovou pro vtahování nosníků do zdí, před vybouráním otvoru do hl. 150 mm, při v. nosníku do 250 mm</t>
  </si>
  <si>
    <t>"v.č.D1.1-04" 0,8*2</t>
  </si>
  <si>
    <t>"v.č.D1.1-05" 1,2</t>
  </si>
  <si>
    <t>134</t>
  </si>
  <si>
    <t>975053131</t>
  </si>
  <si>
    <t>Víceřadové podchycení stropů pro osazení nosníků v do 3,5 m pro zatížení do 800 kg/m2</t>
  </si>
  <si>
    <t>-579764910</t>
  </si>
  <si>
    <t>Víceřadové podchycení stropů pro osazení nosníků dřevěnou výztuhou v. podchycení do 3,5 m a při zatížení hmotností do 800 kg/m2</t>
  </si>
  <si>
    <t>3,65*3</t>
  </si>
  <si>
    <t>135</t>
  </si>
  <si>
    <t>975058131</t>
  </si>
  <si>
    <t>Příplatek k víceřadovém podchycení stropů pro zatížení do 800 kg/m2 ZKD 1 m v podchycení</t>
  </si>
  <si>
    <t>743574810</t>
  </si>
  <si>
    <t>Víceřadové podchycení stropů pro osazení nosníků dřevěnou výztuhou Příplatek k cenám za každý další 1 m výšky přes 3,50 m a při zatížení hmotností do 800 kg/m2</t>
  </si>
  <si>
    <t>136</t>
  </si>
  <si>
    <t>977211111</t>
  </si>
  <si>
    <t>Řezání stěnovou pilou ŽB kcí s výztuží průměru do 16 mm hl do 200 mm</t>
  </si>
  <si>
    <t>1121863880</t>
  </si>
  <si>
    <t>Řezání konstrukcí stěnovou pilou železobetonových průměru řezané výztuže do 16 mm hloubka řezu do 200 mm</t>
  </si>
  <si>
    <t>"strop tl.150mm" (0,4+0,15)*2*3</t>
  </si>
  <si>
    <t>"strop tl.150mm" (0,15+0,10)*2*8</t>
  </si>
  <si>
    <t>"strop tl.200mm" (0,15+0,15)*2</t>
  </si>
  <si>
    <t>"strop tl.200mm" (0,15+0,10)*2</t>
  </si>
  <si>
    <t>"strop tl.200mm" (0,10+0,10)*2</t>
  </si>
  <si>
    <t>"podlaha tl.150mm" (1,0+2,5)*2</t>
  </si>
  <si>
    <t>"podlaha tl.150mm" (1,0+1,0)*2</t>
  </si>
  <si>
    <t>"v.č.D1.1-04" 4,25</t>
  </si>
  <si>
    <t>137</t>
  </si>
  <si>
    <t>977312114</t>
  </si>
  <si>
    <t>Řezání stávajících betonových mazanin vyztužených hl do 200 mm</t>
  </si>
  <si>
    <t>-61200307</t>
  </si>
  <si>
    <t>Řezání stávajících betonových mazanin s vyztužením hloubky přes 150 do 200 mm</t>
  </si>
  <si>
    <t>"v.č.D1.1-04" 3,65</t>
  </si>
  <si>
    <t>138</t>
  </si>
  <si>
    <t>978013141</t>
  </si>
  <si>
    <t>Otlučení (osekání) vnitřní vápenné nebo vápenocementové omítky stěn v rozsahu do 30 %</t>
  </si>
  <si>
    <t>-39430813</t>
  </si>
  <si>
    <t>Otlučení vápenných nebo vápenocementových omítek vnitřních ploch stěn s vyškrabáním spar, s očištěním zdiva, v rozsahu přes 10 do 30 %</t>
  </si>
  <si>
    <t>139</t>
  </si>
  <si>
    <t>978015391</t>
  </si>
  <si>
    <t>Otlučení (osekání) vnější vápenné nebo vápenocementové omítky stupně členitosti 1 a 2 do 100%</t>
  </si>
  <si>
    <t>1667597721</t>
  </si>
  <si>
    <t>Otlučení vápenných nebo vápenocementových omítek vnějších ploch s vyškrabáním spar a s očištěním zdiva stupně členitosti 1 a 2, v rozsahu přes 80 do 100 %</t>
  </si>
  <si>
    <t xml:space="preserve">"v.č.D1.1-04, D1.1-05" </t>
  </si>
  <si>
    <t>(8,73+3,9)*8,0</t>
  </si>
  <si>
    <t>-((0,9*1,97)+(1,0*2,25*2))</t>
  </si>
  <si>
    <t>-((0,8*1,97)+(1,15*2,25)+(0,9*1,97))</t>
  </si>
  <si>
    <t>140</t>
  </si>
  <si>
    <t>978071321</t>
  </si>
  <si>
    <t>Otlučení omítky a odstranění izolace z desek hmotnosti přes 120 kg/m3 tl do 50 mm pl přes 1 m2</t>
  </si>
  <si>
    <t>-186216491</t>
  </si>
  <si>
    <t>Odsekání omítky (včetně podkladní) a odstranění tepelné nebo vodotěsné izolace z desek, objemové hmotnosti přes 120 kg/m3, tl. do 50 mm, plochy přes 1 m2</t>
  </si>
  <si>
    <t>141</t>
  </si>
  <si>
    <t>987501001R</t>
  </si>
  <si>
    <t>Úplná demolice kryté pavlače</t>
  </si>
  <si>
    <t>-895215813</t>
  </si>
  <si>
    <t>"v.č.D1.1-05" 7,5*2,6</t>
  </si>
  <si>
    <t>142</t>
  </si>
  <si>
    <t>988111001R</t>
  </si>
  <si>
    <t>Spojení nových konstrukcí se stávajícími na chemické kotvy vč.vrtů</t>
  </si>
  <si>
    <t>-713290942</t>
  </si>
  <si>
    <t>143</t>
  </si>
  <si>
    <t>988111010R</t>
  </si>
  <si>
    <t>Provedení detailů D01, D02, D03, D04</t>
  </si>
  <si>
    <t>1482527624</t>
  </si>
  <si>
    <t>144</t>
  </si>
  <si>
    <t>988201101R</t>
  </si>
  <si>
    <t>Stavební přípomoce pro profese</t>
  </si>
  <si>
    <t>1288638833</t>
  </si>
  <si>
    <t>Stavební přípomoce - obsahují drobné bourací, zednické a začišťovací práce vč. uchycení rozvodů, provedení kompletních prostupů včetně materiálu, těsnění prostupů, drážkování, zapravení drážek (dle technologického předpisu výrobce zdiva), drobný upevňovací materiál, kotvící technika, drobných dozdívky dle detailů PD, drobný materiál apod. případně veškeré ostatní pomocné práce</t>
  </si>
  <si>
    <t>997</t>
  </si>
  <si>
    <t>Přesun sutě</t>
  </si>
  <si>
    <t>145</t>
  </si>
  <si>
    <t>997002611</t>
  </si>
  <si>
    <t>Nakládání suti a vybouraných hmot</t>
  </si>
  <si>
    <t>-832454772</t>
  </si>
  <si>
    <t>Nakládání suti a vybouraných hmot na dopravní prostředek pro vodorovné přemístění</t>
  </si>
  <si>
    <t>146</t>
  </si>
  <si>
    <t>997013152</t>
  </si>
  <si>
    <t>Vnitrostaveništní doprava suti a vybouraných hmot pro budovy v do 9 m s omezením mechanizace</t>
  </si>
  <si>
    <t>-756573561</t>
  </si>
  <si>
    <t>Vnitrostaveništní doprava suti a vybouraných hmot vodorovně do 50 m svisle s omezením mechanizace pro budovy a haly výšky přes 6 do 9 m</t>
  </si>
  <si>
    <t>147</t>
  </si>
  <si>
    <t>997013501</t>
  </si>
  <si>
    <t>Odvoz suti a vybouraných hmot na skládku nebo meziskládku do 1 km se složením</t>
  </si>
  <si>
    <t>-1807449064</t>
  </si>
  <si>
    <t>Odvoz suti a vybouraných hmot na skládku nebo meziskládku se složením, na vzdálenost do 1 km</t>
  </si>
  <si>
    <t>148</t>
  </si>
  <si>
    <t>997013509</t>
  </si>
  <si>
    <t>Příplatek k odvozu suti a vybouraných hmot na skládku ZKD 1 km přes 1 km</t>
  </si>
  <si>
    <t>-1587908798</t>
  </si>
  <si>
    <t>Odvoz suti a vybouraných hmot na skládku nebo meziskládku se složením, na vzdálenost Příplatek k ceně za každý další i započatý 1 km přes 1 km</t>
  </si>
  <si>
    <t>127,613*14 'Přepočtené koeficientem množství</t>
  </si>
  <si>
    <t>149</t>
  </si>
  <si>
    <t>997013801</t>
  </si>
  <si>
    <t>Poplatek za uložení na skládce (skládkovné) stavebního odpadu betonového kód odpadu 170 101</t>
  </si>
  <si>
    <t>1020747440</t>
  </si>
  <si>
    <t>Poplatek za uložení stavebního odpadu na skládce (skládkovné) z prostého betonu zatříděného do Katalogu odpadů pod kódem 170 101</t>
  </si>
  <si>
    <t>6,357+0,294</t>
  </si>
  <si>
    <t>150</t>
  </si>
  <si>
    <t>997013802</t>
  </si>
  <si>
    <t>Poplatek za uložení na skládce (skládkovné) stavebního odpadu železobetonového kód odpadu 170 101</t>
  </si>
  <si>
    <t>-1665569473</t>
  </si>
  <si>
    <t>Poplatek za uložení stavebního odpadu na skládce (skládkovné) z armovaného betonu zatříděného do Katalogu odpadů pod kódem 170 101</t>
  </si>
  <si>
    <t>13,934+3,775+0,064+0,096+0,115</t>
  </si>
  <si>
    <t>151</t>
  </si>
  <si>
    <t>997013803</t>
  </si>
  <si>
    <t>Poplatek za uložení na skládce (skládkovné) stavebního odpadu cihelného kód odpadu 170 102</t>
  </si>
  <si>
    <t>-993155281</t>
  </si>
  <si>
    <t>Poplatek za uložení stavebního odpadu na skládce (skládkovné) cihelného zatříděného do Katalogu odpadů pod kódem 170 102</t>
  </si>
  <si>
    <t>5,843+2,205+32,02+1,475+0,668+0,008+0,032+0,054+0,891+0,62+0,447+0,319+0,224+0,54+2,021+0,144+0,265+1,159+0,432+0,04+0,32+0,182+9,907+5,241</t>
  </si>
  <si>
    <t>152</t>
  </si>
  <si>
    <t>997013804</t>
  </si>
  <si>
    <t>Poplatek za uložení na skládce (skládkovné) stavebního odpadu ze skla kód odpadu 170 202</t>
  </si>
  <si>
    <t>652397411</t>
  </si>
  <si>
    <t>Poplatek za uložení stavebního odpadu na skládce (skládkovné) ze skla zatříděného do Katalogu odpadů pod kódem 170 202</t>
  </si>
  <si>
    <t>0,119+0,769</t>
  </si>
  <si>
    <t>153</t>
  </si>
  <si>
    <t>997013807</t>
  </si>
  <si>
    <t>Poplatek za uložení na skládce (skládkovné) stavebního odpadu keramického kód odpadu 170 103</t>
  </si>
  <si>
    <t>461027258</t>
  </si>
  <si>
    <t>Poplatek za uložení stavebního odpadu na skládce (skládkovné) z tašek a keramických výrobků zatříděného do Katalogu odpadů pod kódem 170 103</t>
  </si>
  <si>
    <t>2,057+7,718</t>
  </si>
  <si>
    <t>154</t>
  </si>
  <si>
    <t>997013811</t>
  </si>
  <si>
    <t>Poplatek za uložení na skládce (skládkovné) stavebního odpadu dřevěného kód odpadu 170 201</t>
  </si>
  <si>
    <t>-2066709276</t>
  </si>
  <si>
    <t>Poplatek za uložení stavebního odpadu na skládce (skládkovné) dřevěného zatříděného do Katalogu odpadů pod kódem 170 201</t>
  </si>
  <si>
    <t>0,414+2,084</t>
  </si>
  <si>
    <t>155</t>
  </si>
  <si>
    <t>997013812</t>
  </si>
  <si>
    <t>Poplatek za uložení na skládce (skládkovné) stavebního odpadu na bázi sádry kód odpadu 170 802</t>
  </si>
  <si>
    <t>-654641682</t>
  </si>
  <si>
    <t>Poplatek za uložení stavebního odpadu na skládce (skládkovné) z materiálů na bázi sádry zatříděného do Katalogu odpadů pod kódem 170 802</t>
  </si>
  <si>
    <t>156</t>
  </si>
  <si>
    <t>997013814</t>
  </si>
  <si>
    <t>Poplatek za uložení na skládce (skládkovné) stavebního odpadu izolací kód odpadu 170 604</t>
  </si>
  <si>
    <t>134876185</t>
  </si>
  <si>
    <t>Poplatek za uložení stavebního odpadu na skládce (skládkovné) z izolačních materiálů zatříděného do Katalogu odpadů pod kódem 170 604</t>
  </si>
  <si>
    <t>157</t>
  </si>
  <si>
    <t>997013831</t>
  </si>
  <si>
    <t>Poplatek za uložení na skládce (skládkovné) stavebního odpadu směsného kód odpadu 170 904</t>
  </si>
  <si>
    <t>-1796122349</t>
  </si>
  <si>
    <t>Poplatek za uložení stavebního odpadu na skládce (skládkovné) směsného stavebního a demoličního zatříděného do Katalogu odpadů pod kódem 170 904</t>
  </si>
  <si>
    <t>4,508</t>
  </si>
  <si>
    <t>998</t>
  </si>
  <si>
    <t>Přesun hmot</t>
  </si>
  <si>
    <t>158</t>
  </si>
  <si>
    <t>998011003</t>
  </si>
  <si>
    <t>Přesun hmot pro budovy zděné v do 24 m</t>
  </si>
  <si>
    <t>845643194</t>
  </si>
  <si>
    <t>Přesun hmot pro budovy občanské výstavby, bydlení, výrobu a služby s nosnou svislou konstrukcí zděnou z cihel, tvárnic nebo kamene vodorovná dopravní vzdálenost do 100 m pro budovy výšky přes 12 do 24 m</t>
  </si>
  <si>
    <t>PSV</t>
  </si>
  <si>
    <t>Práce a dodávky PSV</t>
  </si>
  <si>
    <t>711</t>
  </si>
  <si>
    <t>Izolace proti vodě, vlhkosti a plynům</t>
  </si>
  <si>
    <t>159</t>
  </si>
  <si>
    <t>711111001</t>
  </si>
  <si>
    <t>Provedení izolace proti zemní vlhkosti vodorovné za studena nátěrem penetračním</t>
  </si>
  <si>
    <t>1277375520</t>
  </si>
  <si>
    <t>Provedení izolace proti zemní vlhkosti natěradly a tmely za studena na ploše vodorovné V nátěrem penetračním</t>
  </si>
  <si>
    <t>"v.č.D1.1-06, skladby"</t>
  </si>
  <si>
    <t>1,98*1,83</t>
  </si>
  <si>
    <t>1,85*(2,43+6,13-0,1)</t>
  </si>
  <si>
    <t>3,65*2,0</t>
  </si>
  <si>
    <t>160</t>
  </si>
  <si>
    <t>111631500</t>
  </si>
  <si>
    <t>lak asfaltový ALP/9 (MJ t) bal 9 kg</t>
  </si>
  <si>
    <t>496772548</t>
  </si>
  <si>
    <t>lak asfaltový penetrační (MJ t) bal 9 kg</t>
  </si>
  <si>
    <t>P</t>
  </si>
  <si>
    <t>Poznámka k položce:_x000D_
Spotřeba 0,3-0,4kg/m2 dle povrchu, ředidlo technický benzín</t>
  </si>
  <si>
    <t>26,574*0,0003 'Přepočtené koeficientem množství</t>
  </si>
  <si>
    <t>161</t>
  </si>
  <si>
    <t>711112001</t>
  </si>
  <si>
    <t>Provedení izolace proti zemní vlhkosti svislé za studena nátěrem penetračním</t>
  </si>
  <si>
    <t>-68123492</t>
  </si>
  <si>
    <t>Provedení izolace proti zemní vlhkosti natěradly a tmely za studena na ploše svislé S nátěrem penetračním</t>
  </si>
  <si>
    <t>"v.č.D1.1-06" (2,05+2,2)*2*1,35</t>
  </si>
  <si>
    <t>162</t>
  </si>
  <si>
    <t>11163150</t>
  </si>
  <si>
    <t>lak asfaltový penetrační</t>
  </si>
  <si>
    <t>1686084122</t>
  </si>
  <si>
    <t>11,475*0,00035 'Přepočtené koeficientem množství</t>
  </si>
  <si>
    <t>163</t>
  </si>
  <si>
    <t>711141559</t>
  </si>
  <si>
    <t>Provedení izolace proti zemní vlhkosti pásy přitavením vodorovné NAIP</t>
  </si>
  <si>
    <t>-1520720606</t>
  </si>
  <si>
    <t>Provedení izolace proti zemní vlhkosti pásy přitavením NAIP na ploše vodorovné V</t>
  </si>
  <si>
    <t>1,98*1,83*2</t>
  </si>
  <si>
    <t>1,85*(2,43+6,13-0,1)*2</t>
  </si>
  <si>
    <t>3,65*2,0*2</t>
  </si>
  <si>
    <t>164</t>
  </si>
  <si>
    <t>62833158</t>
  </si>
  <si>
    <t>pás asfaltový s minerálním posypem tl 4mm s vložkou ze skelné tkaniny 200g/m2</t>
  </si>
  <si>
    <t>-401684480</t>
  </si>
  <si>
    <t>26,574*1,15 'Přepočtené koeficientem množství</t>
  </si>
  <si>
    <t>165</t>
  </si>
  <si>
    <t>62852254</t>
  </si>
  <si>
    <t>pásy s modifikovaným asfaltem tl. 4,0 mm vložka polyesterové rouno minerální jemnozrnný posyp</t>
  </si>
  <si>
    <t>-579917944</t>
  </si>
  <si>
    <t>166</t>
  </si>
  <si>
    <t>711142559</t>
  </si>
  <si>
    <t>Provedení izolace proti zemní vlhkosti pásy přitavením svislé NAIP</t>
  </si>
  <si>
    <t>1799622971</t>
  </si>
  <si>
    <t>Provedení izolace proti zemní vlhkosti pásy přitavením NAIP na ploše svislé S</t>
  </si>
  <si>
    <t>"v.č.D1.1-06" (2,05+2,2)*2*1,35*2</t>
  </si>
  <si>
    <t>167</t>
  </si>
  <si>
    <t>-1085412141</t>
  </si>
  <si>
    <t>11,475*1,15 'Přepočtené koeficientem množství</t>
  </si>
  <si>
    <t>168</t>
  </si>
  <si>
    <t>-950330411</t>
  </si>
  <si>
    <t>169</t>
  </si>
  <si>
    <t>711161212</t>
  </si>
  <si>
    <t>Izolace proti zemní vlhkosti nopovou fólií svislá, nopek v 8,0 mm, tl do 0,6 mm</t>
  </si>
  <si>
    <t>931823790</t>
  </si>
  <si>
    <t>Izolace proti zemní vlhkosti a beztlakové vodě nopovými fóliemi na ploše svislé S vrstva ochranná, odvětrávací a drenážní výška nopku 8,0 mm, tl. fólie do 0,6 mm</t>
  </si>
  <si>
    <t>"v.č.D1.1-18" 19,0*0,3</t>
  </si>
  <si>
    <t>170</t>
  </si>
  <si>
    <t>711193121</t>
  </si>
  <si>
    <t>Izolace proti vlhkosti na vodorovné ploše těsnicí hmotou minerální na bázi cementu a disperze dvousložková</t>
  </si>
  <si>
    <t>208185130</t>
  </si>
  <si>
    <t>Izolace proti zemní vlhkosti ostatní těsnicí hmotou dvousložkovou na bázi cementu na ploše vodorovné V</t>
  </si>
  <si>
    <t>"skladba P4 - 1.NP" 10,33+5,15</t>
  </si>
  <si>
    <t>"skladba P4 - 2.NP" 4,09+11,53+3,87+2,9</t>
  </si>
  <si>
    <t>171</t>
  </si>
  <si>
    <t>711193131</t>
  </si>
  <si>
    <t>Izolace proti vlhkosti na svislé ploše těsnicí kaší minerální minerální na bázi cementu a disperze dvousložková</t>
  </si>
  <si>
    <t>389061439</t>
  </si>
  <si>
    <t>Izolace proti zemní vlhkosti ostatní těsnicí hmotou dvousložkovou na bázi cementu na ploše svislé S</t>
  </si>
  <si>
    <t>"m.č. 1.04" ((2,25+1,9+2,1+1,9+2,1+1,0)*2*0,2)-(0,8*0,2)-(0,7*0,2*4)</t>
  </si>
  <si>
    <t>"m.č. 1.14" ((1,95+3,05+1,2+0,8+0,1+0,1+0,8+1,15)*0,2)-(0,7*0,2)</t>
  </si>
  <si>
    <t>"m.č. 2.04" ((1,8+1,05+1,8+1,3)*2*0,2)-(0,7*0,2*3)</t>
  </si>
  <si>
    <t>"m.č. 2.05" ((2,5+1,9+0,95+1,5+1,45+1,75+2,5+1,1)*2*0,2)-(0,8*0,2)-(0,7*0,2*6)</t>
  </si>
  <si>
    <t>"m.č. 2.06" ((1,8+2,15)*2*0,2)-(0,9*0,2)</t>
  </si>
  <si>
    <t>"m.č. 2.08" ((2,15+1,35)*2*0,2)-(0,7*0,2)</t>
  </si>
  <si>
    <t>172</t>
  </si>
  <si>
    <t>998711203</t>
  </si>
  <si>
    <t>Přesun hmot procentní pro izolace proti vodě, vlhkosti a plynům v objektech v do 60 m</t>
  </si>
  <si>
    <t>%</t>
  </si>
  <si>
    <t>-1234724870</t>
  </si>
  <si>
    <t>Přesun hmot pro izolace proti vodě, vlhkosti a plynům stanovený procentní sazbou (%) z ceny vodorovná dopravní vzdálenost do 50 m v objektech výšky přes 12 do 60 m</t>
  </si>
  <si>
    <t>712</t>
  </si>
  <si>
    <t>Povlakové krytiny</t>
  </si>
  <si>
    <t>173</t>
  </si>
  <si>
    <t>712331101</t>
  </si>
  <si>
    <t>Provedení povlakové krytiny střech do 10° podkladní vrstvy pásy na sucho AIP nebo NAIP</t>
  </si>
  <si>
    <t>-361466196</t>
  </si>
  <si>
    <t>Provedení povlakové krytiny střech plochých do 10° pásy na sucho AIP nebo NAIP</t>
  </si>
  <si>
    <t>"skladba S3" 2,34*2,29</t>
  </si>
  <si>
    <t>174</t>
  </si>
  <si>
    <t>62856000</t>
  </si>
  <si>
    <t>pás asfaltovaný modifikovaný nosná vložka hliníková folie oboustraná mikrotenová folie</t>
  </si>
  <si>
    <t>-1097877679</t>
  </si>
  <si>
    <t>5,359*1,15 'Přepočtené koeficientem množství</t>
  </si>
  <si>
    <t>175</t>
  </si>
  <si>
    <t>712331111</t>
  </si>
  <si>
    <t>Provedení povlakové krytiny střech do 10° podkladní vrstvy pásy na sucho samolepící</t>
  </si>
  <si>
    <t>1394145</t>
  </si>
  <si>
    <t>Provedení povlakové krytiny střech plochých do 10 st. pásy na sucho podkladní samolepící asfaltový pás</t>
  </si>
  <si>
    <t>"skladba S2, S3" (1,8*8,41)+(2,04*2,34)</t>
  </si>
  <si>
    <t>176</t>
  </si>
  <si>
    <t>628411700</t>
  </si>
  <si>
    <t>pás těžký asfaltovaný samolepicí  vložka z netkaného polyesterového rouna impregnovaného asfaltem</t>
  </si>
  <si>
    <t>857754763</t>
  </si>
  <si>
    <t>19,912*1,15 'Přepočtené koeficientem množství</t>
  </si>
  <si>
    <t>177</t>
  </si>
  <si>
    <t>712331112R</t>
  </si>
  <si>
    <t>Provedení povlakové krytiny střech do 10° vrchní vrstvy pásy na sucho samolepící</t>
  </si>
  <si>
    <t>734322475</t>
  </si>
  <si>
    <t>178</t>
  </si>
  <si>
    <t>628522581R</t>
  </si>
  <si>
    <t>pás těžký asfaltovaný samolepicí  vložka z netkaného polyesterového rouna impregnovaného asfaltem, povrchová úprava minerálním hrubozrnným posypem</t>
  </si>
  <si>
    <t>110500017</t>
  </si>
  <si>
    <t>179</t>
  </si>
  <si>
    <t>998712203</t>
  </si>
  <si>
    <t>Přesun hmot procentní pro krytiny povlakové v objektech v do 24 m</t>
  </si>
  <si>
    <t>-861233189</t>
  </si>
  <si>
    <t>Přesun hmot pro povlakové krytiny stanovený procentní sazbou (%) z ceny vodorovná dopravní vzdálenost do 50 m v objektech výšky přes 12 do 24 m</t>
  </si>
  <si>
    <t>713</t>
  </si>
  <si>
    <t>Izolace tepelné</t>
  </si>
  <si>
    <t>180</t>
  </si>
  <si>
    <t>713131145</t>
  </si>
  <si>
    <t>Montáž izolace tepelné stěn a základů lepením bodově rohoží, pásů, dílců, desek</t>
  </si>
  <si>
    <t>-880697802</t>
  </si>
  <si>
    <t>Montáž tepelné izolace stěn rohožemi, pásy, deskami, dílci, bloky (izolační materiál ve specifikaci) lepením bodově</t>
  </si>
  <si>
    <t>"tl.100mm" (6,13+1,95)*1,0</t>
  </si>
  <si>
    <t>"tl.200mm" (2,05+2,2)*2*1,35</t>
  </si>
  <si>
    <t>181</t>
  </si>
  <si>
    <t>28376354</t>
  </si>
  <si>
    <t>deska fasádní polystyrénová pro tepelné izolace spodní stavby tl 100mm</t>
  </si>
  <si>
    <t>2142895074</t>
  </si>
  <si>
    <t>8,08*1,02 'Přepočtené koeficientem množství</t>
  </si>
  <si>
    <t>182</t>
  </si>
  <si>
    <t>28376358R</t>
  </si>
  <si>
    <t>deska fasádní polystyrénová pro tepelné izolace spodní stavby tl 200mm</t>
  </si>
  <si>
    <t>1757437974</t>
  </si>
  <si>
    <t>11,475*1,02 'Přepočtené koeficientem množství</t>
  </si>
  <si>
    <t>183</t>
  </si>
  <si>
    <t>713141241</t>
  </si>
  <si>
    <t>Přikotvení tepelné izolace šrouby do betonu nebo pórobetonu pro izolaci tl přes 140 do 200 mm</t>
  </si>
  <si>
    <t>1760731655</t>
  </si>
  <si>
    <t>Montáž tepelné izolace střech plochých mechanické přikotvení šrouby včetně dodávky šroubů, bez položení tepelné izolace tl. izolace přes 140 do 200 mm do betonu nebo pórobetonu</t>
  </si>
  <si>
    <t>184</t>
  </si>
  <si>
    <t>713141242</t>
  </si>
  <si>
    <t>Přikotvení tepelné izolace šrouby do trapézového plechu nebo do dřeva pro izolaci tl přes 140 do 200 mm</t>
  </si>
  <si>
    <t>-1262753247</t>
  </si>
  <si>
    <t>Montáž tepelné izolace střech plochých mechanické přikotvení šrouby včetně dodávky šroubů, bez položení tepelné izolace tl. izolace přes 140 do 200 mm do trapézového plechu nebo do dřeva</t>
  </si>
  <si>
    <t>"skladba S2" 1,8*8,41</t>
  </si>
  <si>
    <t>185</t>
  </si>
  <si>
    <t>713141311</t>
  </si>
  <si>
    <t>Montáž izolace tepelné střech plochých kladené volně, spádová vrstva</t>
  </si>
  <si>
    <t>-854010170</t>
  </si>
  <si>
    <t>Montáž tepelné izolace střech plochých spádovými klíny v ploše kladenými volně</t>
  </si>
  <si>
    <t>186</t>
  </si>
  <si>
    <t>28376141</t>
  </si>
  <si>
    <t>klín izolační z pěnového polystyrenu EPS 100 spádový</t>
  </si>
  <si>
    <t>-209310123</t>
  </si>
  <si>
    <t>"skladba S2" 1,8*8,41*((0,16+0,22)/2)</t>
  </si>
  <si>
    <t>"skladba S3" 2,34*2,29*((0,16+0,22)/2)</t>
  </si>
  <si>
    <t>187</t>
  </si>
  <si>
    <t>998713203</t>
  </si>
  <si>
    <t>Přesun hmot procentní pro izolace tepelné v objektech v do 24 m</t>
  </si>
  <si>
    <t>1767183086</t>
  </si>
  <si>
    <t>Přesun hmot pro izolace tepelné stanovený procentní sazbou (%) z ceny vodorovná dopravní vzdálenost do 50 m v objektech výšky přes 12 do 24 m</t>
  </si>
  <si>
    <t>762</t>
  </si>
  <si>
    <t>Konstrukce tesařské</t>
  </si>
  <si>
    <t>188</t>
  </si>
  <si>
    <t>762511266</t>
  </si>
  <si>
    <t>Podlahové kce podkladové z desek OSB tl 22 mm nebroušených na pero a drážku šroubovaných</t>
  </si>
  <si>
    <t>1822225545</t>
  </si>
  <si>
    <t>Podlahové konstrukce podkladové z dřevoštěpkových desek OSB jednovrstvých šroubovaných na pero a drážku nebroušených, tloušťky desky 22 mm</t>
  </si>
  <si>
    <t>"v.č.D.1.2.7, skladba P3" ((0,6*1,1)+(3,3*2,15)+(0,5*1,8)+11,53)*2</t>
  </si>
  <si>
    <t>189</t>
  </si>
  <si>
    <t>762595001</t>
  </si>
  <si>
    <t>Spojovací prostředky pro položení dřevěných podlah a zakrytí kanálů</t>
  </si>
  <si>
    <t>-1116542089</t>
  </si>
  <si>
    <t>Spojovací prostředky podlah a podkladových konstrukcí hřebíky, vruty</t>
  </si>
  <si>
    <t>190</t>
  </si>
  <si>
    <t>762811921</t>
  </si>
  <si>
    <t>Vyřezání části záklopu nebo podbíjení stropu z prken tl do 32 mm plochy jednotlivě do 0,25 m2</t>
  </si>
  <si>
    <t>-299374838</t>
  </si>
  <si>
    <t>Záklop stropů vyřezání částí záklopu nebo podbíjení z prken tl. do 32 mm, plochy jednotlivě do 0,25 m2</t>
  </si>
  <si>
    <t>"prostup stropem - záklop" 0,2*4*3*2</t>
  </si>
  <si>
    <t>"prostup stropem - podbití" 0,2*4*3*2</t>
  </si>
  <si>
    <t>191</t>
  </si>
  <si>
    <t>998762203</t>
  </si>
  <si>
    <t>Přesun hmot procentní pro kce tesařské v objektech v do 24 m</t>
  </si>
  <si>
    <t>454462385</t>
  </si>
  <si>
    <t>Přesun hmot pro konstrukce tesařské stanovený procentní sazbou (%) z ceny vodorovná dopravní vzdálenost do 50 m v objektech výšky přes 12 do 24 m</t>
  </si>
  <si>
    <t>763</t>
  </si>
  <si>
    <t>Konstrukce suché výstavby</t>
  </si>
  <si>
    <t>192</t>
  </si>
  <si>
    <t>763111314</t>
  </si>
  <si>
    <t>SDK příčka tl 100 mm profil CW+UW 75 desky 1xA 12,5 TI 60 mm EI 30 Rw 47 DB</t>
  </si>
  <si>
    <t>1738006970</t>
  </si>
  <si>
    <t>Příčka ze sádrokartonových desek s nosnou konstrukcí z jednoduchých ocelových profilů UW, CW jednoduše opláštěná deskou standardní A tl. 12,5 mm, příčka tl. 100 mm, profil 75 TI tl. 60 mm, EI 30, Rw 47 dB</t>
  </si>
  <si>
    <t>"v.č.D1.1 - 09, řezy" ((4,795+4,309+6,65+2,495)*3,5)-(0,9*1,97*2)-(1,85*2,1)-(0,8*1,97)</t>
  </si>
  <si>
    <t>193</t>
  </si>
  <si>
    <t>763111316</t>
  </si>
  <si>
    <t>SDK příčka tl 125 mm profil CW+UW 100 desky 1xA 12,5 TI 80 mm EI 30 Rw 48 dB</t>
  </si>
  <si>
    <t>-1796653348</t>
  </si>
  <si>
    <t>Příčka ze sádrokartonových desek s nosnou konstrukcí z jednoduchých ocelových profilů UW, CW jednoduše opláštěná deskou standardní A tl. 12,5 mm, příčka tl. 125 mm, profil 100 TI tl. 80 mm, EI 30, Rw 48 dB</t>
  </si>
  <si>
    <t>"v.č.D1.1 - 09, řezy" ((7,25+0,125+8,35+0,125+6,3+(6,08*2))*3,5)-(0,9*1,97*3)</t>
  </si>
  <si>
    <t>194</t>
  </si>
  <si>
    <t>763111331.1R</t>
  </si>
  <si>
    <t xml:space="preserve">SDK příčka tl 50 mm profil CW+UW 50 desky 1xH2 12,5 bez TI </t>
  </si>
  <si>
    <t>1309673344</t>
  </si>
  <si>
    <t xml:space="preserve">Příčka ze sádrokartonových desek s nosnou konstrukcí z jednoduchých ocelových profilů UW, CW jednoduše opláštěná deskou impregnovanou H2 tl. 12,5 mm, příčka tl. 50 mm, profil 50 bez TI </t>
  </si>
  <si>
    <t>"v.č.D1.1 - 09, řezy" (1,8*3,5)-(0,7*1,97)</t>
  </si>
  <si>
    <t>195</t>
  </si>
  <si>
    <t>763111333</t>
  </si>
  <si>
    <t>SDK příčka tl 100 mm profil CW+UW 75 desky 1xH2 12,5 TI 60 mm EI 30 Rw 45 dB</t>
  </si>
  <si>
    <t>-1774893118</t>
  </si>
  <si>
    <t>Příčka ze sádrokartonových desek s nosnou konstrukcí z jednoduchých ocelových profilů UW, CW jednoduše opláštěná deskou impregnovanou H2 tl. 12,5 mm, příčka tl. 100 mm, profil 75 TI tl. 60 mm, EI 30, Rw 45 dB</t>
  </si>
  <si>
    <t>"v.č.D1.1 - 09, řezy" (((2,495*3)+3,525+2,485)*3,5)-(0,7*1,97)-(0,9*1,97*2)</t>
  </si>
  <si>
    <t>196</t>
  </si>
  <si>
    <t>763111717</t>
  </si>
  <si>
    <t>SDK příčka základní penetrační nátěr</t>
  </si>
  <si>
    <t>-1957843352</t>
  </si>
  <si>
    <t>Příčka ze sádrokartonových desek ostatní konstrukce a práce na příčkách ze sádrokartonových desek základní penetrační nátěr</t>
  </si>
  <si>
    <t>54,865+114,766+4,921+42,308</t>
  </si>
  <si>
    <t>197</t>
  </si>
  <si>
    <t>763111751</t>
  </si>
  <si>
    <t>Příplatek k SDK příčce za plochu do 6 m2 jednotlivě</t>
  </si>
  <si>
    <t>1693418987</t>
  </si>
  <si>
    <t>Příčka ze sádrokartonových desek Příplatek k cenám za plochu do 6 m2 jednotlivě</t>
  </si>
  <si>
    <t>"v.č.D1.1 - 09, řezy" (2,495*3,5)-(0,8*1,97)</t>
  </si>
  <si>
    <t>198</t>
  </si>
  <si>
    <t>763111772</t>
  </si>
  <si>
    <t>Příplatek k SDK příčce za rovinnost kvality Q4</t>
  </si>
  <si>
    <t>1742952694</t>
  </si>
  <si>
    <t>Příčka ze sádrokartonových desek Příplatek k cenám za rovinnost kvality celoplošné tmelení kvality Q4</t>
  </si>
  <si>
    <t>199</t>
  </si>
  <si>
    <t>763111811</t>
  </si>
  <si>
    <t>Demontáž SDK příčky s jednoduchou ocelovou nosnou konstrukcí opláštění jednoduché</t>
  </si>
  <si>
    <t>-76332559</t>
  </si>
  <si>
    <t>Demontáž příček ze sádrokartonových desek s nosnou konstrukcí z ocelových profilů jednoduchých, opláštění jednoduché</t>
  </si>
  <si>
    <t>"v.č.D1.1-04" 4,1*3,3</t>
  </si>
  <si>
    <t>"v.č.D1.1-05" (2,8+2,3+6,75+6,15+8,0+6,15+4,05+2,45+1,15+0,5+2,3+2,8)*3,5</t>
  </si>
  <si>
    <t>200</t>
  </si>
  <si>
    <t>763121428</t>
  </si>
  <si>
    <t>SDK stěna předsazená tl 87,5 mm profil CW+UW 75 deska 1xH2 12,5 TI 40 mm EI 30</t>
  </si>
  <si>
    <t>991631391</t>
  </si>
  <si>
    <t>Stěna předsazená ze sádrokartonových desek s nosnou konstrukcí z ocelových profilů CW, UW jednoduše opláštěná deskou impregnovanou H2 tl. 12,5 mm, TI tl. 40 mm, EI 30 stěna tl. 87,5 mm, profil 75</t>
  </si>
  <si>
    <t>"v.č.D1.1 - 09, řezy" (1,35+1,8+2,15+2,4)*3,5</t>
  </si>
  <si>
    <t>201</t>
  </si>
  <si>
    <t>763121714</t>
  </si>
  <si>
    <t>SDK stěna předsazená základní penetrační nátěr</t>
  </si>
  <si>
    <t>294963846</t>
  </si>
  <si>
    <t>Stěna předsazená ze sádrokartonových desek ostatní konstrukce a práce na předsazených stěnách ze sádrokartonových desek základní penetrační nátěr</t>
  </si>
  <si>
    <t>202</t>
  </si>
  <si>
    <t>763121751</t>
  </si>
  <si>
    <t>Příplatek k SDK stěně předsazené za plochu do 6 m2 jednotlivě</t>
  </si>
  <si>
    <t>2112757697</t>
  </si>
  <si>
    <t>Stěna předsazená ze sádrokartonových desek Příplatek k cenám za plochu do 6 m2 jednotlivě</t>
  </si>
  <si>
    <t>"v.č.D1.1 - 09, řezy" 1,35*3,5</t>
  </si>
  <si>
    <t>203</t>
  </si>
  <si>
    <t>763121762</t>
  </si>
  <si>
    <t>Příplatek k SDK stěně předsazené za rovinnost kvality Q4</t>
  </si>
  <si>
    <t>-1497960194</t>
  </si>
  <si>
    <t>Stěna předsazená ze sádrokartonových desek Příplatek k cenám za rovinnost kvality celoplošné tmelení kvality Q4</t>
  </si>
  <si>
    <t>204</t>
  </si>
  <si>
    <t>763131533.1R</t>
  </si>
  <si>
    <t>SDK podhled deska 1xDF 15 TI 110 mm 40 kg/m3 jednovrstvá spodní kce profil CD+UD</t>
  </si>
  <si>
    <t>-1954917983</t>
  </si>
  <si>
    <t>Podhled ze sádrokartonových desek jednovrstvá zavěšená spodní konstrukce z ocelových profilů CD, UD jednoduše opláštěná deskou protipožární DF, tl. 15 mm, TI tl. 110 mm 40 kg/m3</t>
  </si>
  <si>
    <t>"skladba L4 - 2.NP" 2,09*1,55</t>
  </si>
  <si>
    <t>205</t>
  </si>
  <si>
    <t>763131541</t>
  </si>
  <si>
    <t>SDK podhled desky 2xDF 12,5 bez TI jednovrstvá spodní kce profil CD+UD</t>
  </si>
  <si>
    <t>1078356779</t>
  </si>
  <si>
    <t>Podhled ze sádrokartonových desek jednovrstvá zavěšená spodní konstrukce z ocelových profilů CD, UD dvojitě opláštěná deskami protipožárními DF, tl. 2 x 12,5 mm, bez TI</t>
  </si>
  <si>
    <t>"skladba L2a - 1.NP" 38,58+52,45+1,94+6,65+15,77+21,46+16,22+15,27</t>
  </si>
  <si>
    <t>"skladba L2a - 2.NP" 9,23</t>
  </si>
  <si>
    <t>206</t>
  </si>
  <si>
    <t>763131542.1R</t>
  </si>
  <si>
    <t>SDK podhled desky 2xDF 12,5 TI 200 mm 15 kg/m3 jednovrstvá spodní kce profil CD+UD+dřevěný vynášecí rošt</t>
  </si>
  <si>
    <t>409167001</t>
  </si>
  <si>
    <t>"skladba L2b - 2.NP" 36,28-(2,09*1,55)+3,87+31,31+2,9+10,75+14,15+44,08+50,77+37,69+19,6+9,98</t>
  </si>
  <si>
    <t>207</t>
  </si>
  <si>
    <t>763131551</t>
  </si>
  <si>
    <t>SDK podhled deska 1xH2 12,5 bez TI jednovrstvá spodní kce profil CD+UD</t>
  </si>
  <si>
    <t>1560144655</t>
  </si>
  <si>
    <t>Podhled ze sádrokartonových desek jednovrstvá zavěšená spodní konstrukce z ocelových profilů CD, UD jednoduše opláštěná deskou impregnovanou H2, tl. 12,5 mm, bez TI</t>
  </si>
  <si>
    <t>"skladba L5 - 2.NP" 3,87+2,9</t>
  </si>
  <si>
    <t>208</t>
  </si>
  <si>
    <t>763131582.1R</t>
  </si>
  <si>
    <t>SDK podhled desky 1xRFI 18,0 TI 40 mm 40 kg/m3 jednovrstvá spodní kce profil CD+UD</t>
  </si>
  <si>
    <t>-1990223530</t>
  </si>
  <si>
    <t>"skladba L1 - 1.NP" 10,33+5,15</t>
  </si>
  <si>
    <t>"skladba L1 - 2.NP" 4,09+11,53</t>
  </si>
  <si>
    <t>209</t>
  </si>
  <si>
    <t>763131714</t>
  </si>
  <si>
    <t>SDK podhled základní penetrační nátěr</t>
  </si>
  <si>
    <t>1750325614</t>
  </si>
  <si>
    <t>Podhled ze sádrokartonových desek ostatní práce a konstrukce na podhledech ze sádrokartonových desek základní penetrační nátěr</t>
  </si>
  <si>
    <t>3,24+177,57+258,141+6,77+31,1+17,61</t>
  </si>
  <si>
    <t>210</t>
  </si>
  <si>
    <t>763131761</t>
  </si>
  <si>
    <t>Příplatek k SDK podhledu za plochu do 3 m2 jednotlivě</t>
  </si>
  <si>
    <t>-832780056</t>
  </si>
  <si>
    <t>Podhled ze sádrokartonových desek Příplatek k cenám za plochu do 3 m2 jednotlivě</t>
  </si>
  <si>
    <t>"skladba L2a - 1.NP" 1,94</t>
  </si>
  <si>
    <t>"skladba L2b - 2.NP" 2,9</t>
  </si>
  <si>
    <t>"skladba L5 - 2.NP" 2,9</t>
  </si>
  <si>
    <t>211</t>
  </si>
  <si>
    <t>763131772</t>
  </si>
  <si>
    <t>Příplatek k SDK podhledu za rovinnost kvality Q4</t>
  </si>
  <si>
    <t>1531160617</t>
  </si>
  <si>
    <t>Podhled ze sádrokartonových desek Příplatek k cenám za rovinnost kvality celoplošné tmelení kvality Q4</t>
  </si>
  <si>
    <t>212</t>
  </si>
  <si>
    <t>763131811</t>
  </si>
  <si>
    <t>Demontáž SDK podhledu s nosnou kcí dřevěnou opláštění jednoduché</t>
  </si>
  <si>
    <t>-1342265470</t>
  </si>
  <si>
    <t>Demontáž podhledu nebo samostatného požárního předělu ze sádrokartonových desek s nosnou konstrukcí dvouvrstvou dřevěnou, opláštění jednoduché</t>
  </si>
  <si>
    <t>"v.č.D1.1-04" 22,15*11,0</t>
  </si>
  <si>
    <t>213</t>
  </si>
  <si>
    <t>763132121</t>
  </si>
  <si>
    <t>SDK podhled samostatný požární předěl desky 2xDF12,5 TI40 mm EI Z/S45/60 dvouvrstvá spodní kce CD+UD</t>
  </si>
  <si>
    <t>-1188522172</t>
  </si>
  <si>
    <t>Podhled ze sádrokartonových desek – samostatný požární předěl dvouvrstvá nosná konstrukce z ocelových profilů CD, UD CD profily vyplněny TI z minerálních vláken objemové hmotnosti 40 kg/m3 dvojitě opláštěná deskami protipožárními 2 x DF tl. 2 x 12,5 mm, TI tl. 40 mm, EI Z/S 45/60</t>
  </si>
  <si>
    <t>"skladba L3 - 1.NP" 17,61</t>
  </si>
  <si>
    <t>214</t>
  </si>
  <si>
    <t>763132811</t>
  </si>
  <si>
    <t>Demontáž desek jednoduché opláštění SDK podhled</t>
  </si>
  <si>
    <t>-642894593</t>
  </si>
  <si>
    <t>Demontáž podhledu nebo samostatného požárního předělu ze sádrokartonových desek desek, opláštění jednoduché</t>
  </si>
  <si>
    <t>"v.č.D1.1-04" (4,1*9,2)+(5,8*9,2)+(3,8*4,1)+(3,7*4,1)</t>
  </si>
  <si>
    <t>215</t>
  </si>
  <si>
    <t>763135101</t>
  </si>
  <si>
    <t>Montáž SDK kazetového podhledu z kazet 600x600 mm na zavěšenou viditelnou nosnou konstrukci</t>
  </si>
  <si>
    <t>-261282646</t>
  </si>
  <si>
    <t>Montáž sádrokartonového podhledu kazetového demontovatelného, velikosti kazet 600x600 mm včetně zavěšené nosné konstrukce viditelné</t>
  </si>
  <si>
    <t>"skladba L6 - 2.NP" 44,08+50,77+37,69</t>
  </si>
  <si>
    <t>216</t>
  </si>
  <si>
    <t>59036072</t>
  </si>
  <si>
    <t>panel akustický nebarvená hrana zavěšený viditelný rošt bílá tl 15mm</t>
  </si>
  <si>
    <t>-1970862615</t>
  </si>
  <si>
    <t>132,54*1,05 'Přepočtené koeficientem množství</t>
  </si>
  <si>
    <t>217</t>
  </si>
  <si>
    <t>998763403</t>
  </si>
  <si>
    <t>Přesun hmot procentní pro sádrokartonové konstrukce v objektech v do 24 m</t>
  </si>
  <si>
    <t>1519504887</t>
  </si>
  <si>
    <t>Přesun hmot pro konstrukce montované z desek stanovený procentní sazbou (%) z ceny vodorovná dopravní vzdálenost do 50 m v objektech výšky přes 12 do 24 m</t>
  </si>
  <si>
    <t>764</t>
  </si>
  <si>
    <t>Konstrukce klempířské</t>
  </si>
  <si>
    <t>218</t>
  </si>
  <si>
    <t>764004861</t>
  </si>
  <si>
    <t>Demontáž svodu do suti</t>
  </si>
  <si>
    <t>-1489551954</t>
  </si>
  <si>
    <t>Demontáž klempířských konstrukcí svodu do suti</t>
  </si>
  <si>
    <t>219</t>
  </si>
  <si>
    <t>764011001R</t>
  </si>
  <si>
    <t xml:space="preserve">K01 D+M oplechování - okapnička, dva přímé úseky kolmo sezané do vnitřního nároží, PoZn, tl.0,7 mm, RŠ 230, včetně podkladního kotevního trámku 120/170 mm, včetně podkladní OSB desky tl.22mm, šíře 220 mm, bližší a přesná specifikace viz D1.1-19-V3 </t>
  </si>
  <si>
    <t>-524493384</t>
  </si>
  <si>
    <t>K01 D+M oplechování - okapnička, dva přímé úseky kolmo sezané do vnitřního nároží, PoZn, tl.0,7 mm, RŠ 230, včetně podkladního kotevního trámku 120/170 mm, včetně podkladní OSB desky tl.22mm, šíře 220 mm, bližší a přesná specifikace viz D1.1-19-V3 výpis klempířských prvků SOU Švermov</t>
  </si>
  <si>
    <t>220</t>
  </si>
  <si>
    <t>764011002R</t>
  </si>
  <si>
    <t>K02 D+M oplechování - závětrná lišta, PoZn, tl.0,7 mm, bližší a přesná specifikace viz D1.1-19-V3 výpis klempířských prvků SOU Švermov</t>
  </si>
  <si>
    <t>880938742</t>
  </si>
  <si>
    <t>221</t>
  </si>
  <si>
    <t>764011003R</t>
  </si>
  <si>
    <t>K03 D+M oplechování - krycí lišta, PoZn, tl.0,7 mm, bližší a přesná specifikace viz D1.1-19-V3 výpis klempířských prvků SOU Švermov</t>
  </si>
  <si>
    <t>18175346</t>
  </si>
  <si>
    <t>222</t>
  </si>
  <si>
    <t>764011004R</t>
  </si>
  <si>
    <t>K04 D+M okapový žlab, dva přímé úseky kolmo sezané do vnitřního nároží, bližší a přesná specifikace viz D1.1-19-V3 výpis klempířských prvků SOU Švermov</t>
  </si>
  <si>
    <t>-425578521</t>
  </si>
  <si>
    <t>223</t>
  </si>
  <si>
    <t>764011005R</t>
  </si>
  <si>
    <t>K05 D+M okapový svod, kulatý; průměr 100 mm, spodní ukončení gajdrem, bližší a přesná specifikace viz D1.1-19-V3 výpis klempířských prvků SOU Švermov</t>
  </si>
  <si>
    <t>-2091856339</t>
  </si>
  <si>
    <t>224</t>
  </si>
  <si>
    <t>764011006R</t>
  </si>
  <si>
    <t>K06 D+M okapový svod, kulatý; průměr 75 mm, spodní ukončení výtokovým kolenem, bližší a přesná specifikace viz D1.1-19-V3 výpis klempířských prvků SOU Švermov</t>
  </si>
  <si>
    <t>-1352939289</t>
  </si>
  <si>
    <t>225</t>
  </si>
  <si>
    <t>764011007R</t>
  </si>
  <si>
    <t>K07 D+M falcovaná střešní krytina, včetně upevňovacího materiálu, bližší a přesná specifikace viz D1.1-19-V3 výpis klempířských prvků SOU Švermov</t>
  </si>
  <si>
    <t>-1064733602</t>
  </si>
  <si>
    <t>226</t>
  </si>
  <si>
    <t>998764203</t>
  </si>
  <si>
    <t>Přesun hmot procentní pro konstrukce klempířské v objektech v do 24 m</t>
  </si>
  <si>
    <t>1691561438</t>
  </si>
  <si>
    <t>Přesun hmot pro konstrukce klempířské stanovený procentní sazbou (%) z ceny vodorovná dopravní vzdálenost do 50 m v objektech výšky přes 12 do 24 m</t>
  </si>
  <si>
    <t>766</t>
  </si>
  <si>
    <t>Konstrukce truhlářské</t>
  </si>
  <si>
    <t>227</t>
  </si>
  <si>
    <t>766011001R</t>
  </si>
  <si>
    <t>O01 D+M Okno plastové levé, jednokřídlové, s nadsvětlíkem a falešnou svislou příčkou, včetně vnitřního dřevotřískového a vnějšího hliníkového parapetu, bližší a přesná specifikace viz D1.1-19-V2 tabulka oken, 1100 x 2150 mm</t>
  </si>
  <si>
    <t>-1908510893</t>
  </si>
  <si>
    <t>228</t>
  </si>
  <si>
    <t>766011002R</t>
  </si>
  <si>
    <t>O01 D+M Okno plastové pravé, jednokřídlové, s nadsvětlíkem a falešnou svislou příčkou, včetně vnitřního dřevotřískového a vnějšího hliníkového parapetu, bližší a přesná specifikace viz D1.1-19-V2 tabulka oken, 1100 x 2150 mm</t>
  </si>
  <si>
    <t>-316466095</t>
  </si>
  <si>
    <t>229</t>
  </si>
  <si>
    <t>766011003R</t>
  </si>
  <si>
    <t>O02 D+M Okno plastové, jednokřídlové, včetně vnitřního dřevotřískového a vnějšího hliníkového parapetu, bližší a přesná specifikace viz D1.1-19-V2 tabulka oken, 700 x 1120 mm</t>
  </si>
  <si>
    <t>-1638844201</t>
  </si>
  <si>
    <t>230</t>
  </si>
  <si>
    <t>766011004R</t>
  </si>
  <si>
    <t>O03 D+M Okno plastové, jednokřídlové, s rozšířeným horním profilem, včetně vnitřního dřevotřískového a vnějšího hliníkového parapetu, bližší a přesná specifikace viz D1.1-19-V2 tabulka oken, 500 x 1050 mm</t>
  </si>
  <si>
    <t>-1731954590</t>
  </si>
  <si>
    <t>231</t>
  </si>
  <si>
    <t>766011005R</t>
  </si>
  <si>
    <t>O04 D+M Okno plastové, jednokřídlové, včetně vnitřního dřevotřískového a vnějšího hliníkového parapetu, bližší a přesná specifikace viz D1.1-19-V2 tabulka oken, 500 x 1420 mm</t>
  </si>
  <si>
    <t>267040924</t>
  </si>
  <si>
    <t>232</t>
  </si>
  <si>
    <t>766011006R</t>
  </si>
  <si>
    <t>D02 D+M  Dveře plastové, jednokřídlové, vnější vstupní, plné, zárubeň plastová, bližší a přesná specifikace viz D1.1-19-V1 tabulka dveří, 900 x 2075 mm</t>
  </si>
  <si>
    <t>1023935189</t>
  </si>
  <si>
    <t>D02 D+M Dveře plastové, jednokřídlové, vnější vstupní, plné, zárubeň plastová, bližší a přesná specifikace viz D1.1-19-V1 tabulka dveří, 900 x 2075 mm</t>
  </si>
  <si>
    <t>233</t>
  </si>
  <si>
    <t>766011007R</t>
  </si>
  <si>
    <t>D03 D+M  Dveře plastové, dvoukřídlovévnější vstupní, 2/3 sklo, zárubeň plastová, bližší a přesná specifikace viz D1.1-19-V1 tabulka dveří, 1250 x 2100 mm</t>
  </si>
  <si>
    <t>-1657099495</t>
  </si>
  <si>
    <t>D03 D+M Dveře plastové, dvoukřídlovévnější vstupní, 2/3 sklo, zárubeň plastová, bližší a přesná specifikace viz D1.1-19-V1 tabulka dveří, 1250 x 2100 mm</t>
  </si>
  <si>
    <t>234</t>
  </si>
  <si>
    <t>766011008R</t>
  </si>
  <si>
    <t>D04 D+M  Dveře plastové, dvoukřídlovév zádveří vstupní, 2/3 sklo, zárubeň plastová, bližší a přesná specifikace viz D1.1-19-V1 tabulka dveří, 1250 x 2100 mm</t>
  </si>
  <si>
    <t>-902682129</t>
  </si>
  <si>
    <t>D04 D+M Dveře plastové, dvoukřídlovév zádveří vstupní, 2/3 sklo, zárubeň plastová, bližší a přesná specifikace viz D1.1-19-V1 tabulka dveří, 1250 x 2100 mm</t>
  </si>
  <si>
    <t>235</t>
  </si>
  <si>
    <t>766011009R</t>
  </si>
  <si>
    <t>D05 D+M  Dveře z dřevěných aglomerátů, povrch CPL, jednokřídlové, vnitřní, plné, zárubeň ocelová, bližší a přesná specifikace viz D1.1-19-V1 tabulka dveří, 800 x 1970 mm</t>
  </si>
  <si>
    <t>-1761979367</t>
  </si>
  <si>
    <t>D05 D+M Dveře z dřevěných aglomerátů, povrch CPL, jednokřídlové, vnitřní, plné, zárubeň ocelová, bližší a přesná specifikace viz D1.1-19-V1 tabulka dveří, 800 x 1970 mm</t>
  </si>
  <si>
    <t>236</t>
  </si>
  <si>
    <t>766011010R</t>
  </si>
  <si>
    <t>D06 D+M  Dveře z dřevěných aglomerátů, povrch CPL, jednokřídlové, vnitřní, plné, zárubeň ocelová, bližší a přesná specifikace viz D1.1-19-V1 tabulka dveří, 700 x 1970 mm</t>
  </si>
  <si>
    <t>1278262639</t>
  </si>
  <si>
    <t>D06 D+M Dveře z dřevěných aglomerátů, povrch CPL, jednokřídlové, vnitřní, plné, zárubeň ocelová, bližší a přesná specifikace viz D1.1-19-V1 tabulka dveří, 700 x 1970 mm</t>
  </si>
  <si>
    <t>237</t>
  </si>
  <si>
    <t>766011011R</t>
  </si>
  <si>
    <t>D07 D+M  Dveře z dřevěných aglomerátů, povrch CPL, jednokřídlové, vnitřní, plné, zárubeň ocelová, bližší a přesná specifikace viz D1.1-19-V1 tabulka dveří, 700 x 1970 mm</t>
  </si>
  <si>
    <t>1354900041</t>
  </si>
  <si>
    <t>D07 D+M Dveře z dřevěných aglomerátů, povrch CPL, jednokřídlové, vnitřní, plné, zárubeň ocelová, bližší a přesná specifikace viz D1.1-19-V1 tabulka dveří, 700 x 1970 mm</t>
  </si>
  <si>
    <t>238</t>
  </si>
  <si>
    <t>766011012R</t>
  </si>
  <si>
    <t>D08 D+M  Dveře z dřevěných aglomerátů, povrch CPL, jednokřídlové, vnitřní, plné, zárubeň ocelová, bližší a přesná specifikace viz D1.1-19-V1 tabulka dveří, 900 x 1970 mm</t>
  </si>
  <si>
    <t>2056989714</t>
  </si>
  <si>
    <t>D08 D+M Dveře z dřevěných aglomerátů, povrch CPL, jednokřídlové, vnitřní, plné, zárubeň ocelová, bližší a přesná specifikace viz D1.1-19-V1 tabulka dveří, 900 x 1970 mm</t>
  </si>
  <si>
    <t>239</t>
  </si>
  <si>
    <t>766011013R</t>
  </si>
  <si>
    <t>D09 D+M  Dveře z dřevěných aglomerátů, povrch CPL, jednokřídlové, vnitřní, plné, zárubeň ocelová, bližší a přesná specifikace viz D1.1-19-V1 tabulka dveří, 900 x 1970 mm</t>
  </si>
  <si>
    <t>384375108</t>
  </si>
  <si>
    <t>D09 D+M Dveře z dřevěných aglomerátů, povrch CPL, jednokřídlové, vnitřní, plné, zárubeň ocelová, bližší a přesná specifikace viz D1.1-19-V1 tabulka dveří, 900 x 1970 mm</t>
  </si>
  <si>
    <t>240</t>
  </si>
  <si>
    <t>766011014R</t>
  </si>
  <si>
    <t>D10 D+M  Dveře z dřevěných aglomerátů, povrch CPL, jednokřídlové, vnitřní, plné, zárubeň ocelová, bližší a přesná specifikace viz D1.1-19-V1 tabulka dveří, 1850 x 2100 mm</t>
  </si>
  <si>
    <t>-2018774620</t>
  </si>
  <si>
    <t>D10 D+M Dveře z dřevěných aglomerátů, povrch CPL, jednokřídlové, vnitřní, plné, zárubeň ocelová, bližší a přesná specifikace viz D1.1-19-V1 tabulka dveří, 1850 x 2100 mm</t>
  </si>
  <si>
    <t>241</t>
  </si>
  <si>
    <t>766011015R</t>
  </si>
  <si>
    <t>D11 D+M  Dveře z dřevěných aglomerátů, povrch CPL, dvojkřídlové, vnitřní, 2/3 sklo, zárubeň ocelová, bližší a přesná specifikace viz D1.1-19-V1 tabulka dveří, 700 x 1970 mm</t>
  </si>
  <si>
    <t>2102196248</t>
  </si>
  <si>
    <t>D11 D+M Dveře z dřevěných aglomerátů, povrch CPL, dvojkřídlové, vnitřní, 2/3 sklo, zárubeň ocelová, bližší a přesná specifikace viz D1.1-19-V1 tabulka dveří, 700 x 1970 mm</t>
  </si>
  <si>
    <t>242</t>
  </si>
  <si>
    <t>766011016R</t>
  </si>
  <si>
    <t>D12 D+M  Dveře z dřevěných aglomerátů, povrch CPL, jednokřídlové, vnitřní, plné, zárubeň ocelová, bližší a přesná specifikace viz D1.1-19-V1 tabulka dveří, 900 x 1970 mm</t>
  </si>
  <si>
    <t>-2047419133</t>
  </si>
  <si>
    <t>D12 D+M Dveře z dřevěných aglomerátů, povrch CPL, jednokřídlové, vnitřní, plné, zárubeň ocelová, bližší a přesná specifikace viz D1.1-19-V1 tabulka dveří, 900 x 1970 mm</t>
  </si>
  <si>
    <t>243</t>
  </si>
  <si>
    <t>766011017R</t>
  </si>
  <si>
    <t>D13 D+M  Dveře z dřevěných aglomerátů, povrch CPL, jednokřídlové, vnitřní, plné, zárubeň ocelová, bližší a přesná specifikace viz D1.1-19-V1 tabulka dveří, 900 x 1970 mm</t>
  </si>
  <si>
    <t>1086583499</t>
  </si>
  <si>
    <t>D13 D+M Dveře z dřevěných aglomerátů, povrch CPL, jednokřídlové, vnitřní, plné, zárubeň ocelová, bližší a přesná specifikace viz D1.1-19-V1 tabulka dveří, 900 x 1970 mm</t>
  </si>
  <si>
    <t>244</t>
  </si>
  <si>
    <t>766011018R</t>
  </si>
  <si>
    <t>D14 D+M  Dveře z dřevěných aglomerátů, povrch CPL, jednokřídlové, vnitřní, plné, zárubeň ocelová, bližší a přesná specifikace viz D1.1-19-V1 tabulka dveří, 800 x 1970 mm</t>
  </si>
  <si>
    <t>1163399821</t>
  </si>
  <si>
    <t>D14 D+M Dveře z dřevěných aglomerátů, povrch CPL, jednokřídlové, vnitřní, plné, zárubeň ocelová, bližší a přesná specifikace viz D1.1-19-V1 tabulka dveří, 800 x 1970 mm</t>
  </si>
  <si>
    <t>245</t>
  </si>
  <si>
    <t>766011019R</t>
  </si>
  <si>
    <t>D16 D+M  Dveře z dřevěných aglomerátů, povrch CPL, jednokřídlové, vnitřní, plné, zárubeň ocelová, bližší a přesná specifikace viz D1.1-19-V1 tabulka dveří, 900 x 1970 mm</t>
  </si>
  <si>
    <t>781758119</t>
  </si>
  <si>
    <t>D16 D+M Dveře z dřevěných aglomerátů, povrch CPL, jednokřídlové, vnitřní, plné, zárubeň ocelová, bližší a přesná specifikace viz D1.1-19-V1 tabulka dveří, 900 x 1970 mm</t>
  </si>
  <si>
    <t>246</t>
  </si>
  <si>
    <t>766011020R</t>
  </si>
  <si>
    <t>D17 D+M  Dveře z dřevěných aglomerátů, povrch CPL, jednokřídlové, vnitřní, plné, zárubeň stávající, bližší a přesná specifikace viz D1.1-19-V1 tabulka dveří, 900 x 1970 mm</t>
  </si>
  <si>
    <t>1255860088</t>
  </si>
  <si>
    <t>D17 D+M Dveře z dřevěných aglomerátů, povrch CPL, jednokřídlové, vnitřní, plné, zárubeň stávající, bližší a přesná specifikace viz D1.1-19-V1 tabulka dveří, 900 x 1970 mm</t>
  </si>
  <si>
    <t>247</t>
  </si>
  <si>
    <t>766011021R</t>
  </si>
  <si>
    <t>D18 D+M  Dveře z dřevěných aglomerátů, povrch CPL, jednokřídlové, vnitřní, plné, zárubeň stávající, bližší a přesná specifikace viz D1.1-19-V1 tabulka dveří, 600 x 1970 mm</t>
  </si>
  <si>
    <t>1170710196</t>
  </si>
  <si>
    <t>D18 D+M Dveře z dřevěných aglomerátů, povrch CPL, jednokřídlové, vnitřní, plné, zárubeň stávající, bližší a přesná specifikace viz D1.1-19-V1 tabulka dveří, 600 x 1970 mm</t>
  </si>
  <si>
    <t>248</t>
  </si>
  <si>
    <t>766011022R</t>
  </si>
  <si>
    <t>D19 D+M  Dveře z dřevěných aglomerátů, povrch CPL, jednokřídlové, vnitřní, plné, zárubeň ocelová, bližší a přesná specifikace viz D1.1-19-V1 tabulka dveří, 700 x 1970 mm</t>
  </si>
  <si>
    <t>697143350</t>
  </si>
  <si>
    <t>D19 D+M Dveře z dřevěných aglomerátů, povrch CPL, jednokřídlové, vnitřní, plné, zárubeň ocelová, bližší a přesná specifikace viz D1.1-19-V1 tabulka dveří, 700 x 1970 mm</t>
  </si>
  <si>
    <t>249</t>
  </si>
  <si>
    <t>766011023R</t>
  </si>
  <si>
    <t>D20 D+M  Dveře z dřevěných aglomerátů, povrch CPL, jednokřídlové, vnitřní, plné, zárubeň stávající, bližší a přesná specifikace viz D1.1-19-V1 tabulka dveří, 700 x 1970 mm</t>
  </si>
  <si>
    <t>-1588417848</t>
  </si>
  <si>
    <t>D20 D+M Dveře z dřevěných aglomerátů, povrch CPL, jednokřídlové, vnitřní, plné, zárubeň stávající, bližší a přesná specifikace viz D1.1-19-V1 tabulka dveří, 700 x 1970 mm</t>
  </si>
  <si>
    <t>250</t>
  </si>
  <si>
    <t>766011024R</t>
  </si>
  <si>
    <t>D21 D+M  Dveře z dřevěných aglomerátů, povrch CPL, jednokřídlové, vnitřní, plné, zárubeň stávající, bližší a přesná specifikace viz D1.1-19-V1 tabulka dveří, 800 x 1970 mm</t>
  </si>
  <si>
    <t>-790766204</t>
  </si>
  <si>
    <t>D21 D+M Dveře z dřevěných aglomerátů, povrch CPL, jednokřídlové, vnitřní, plné, zárubeň stávající, bližší a přesná specifikace viz D1.1-19-V1 tabulka dveří, 800 x 1970 mm</t>
  </si>
  <si>
    <t>251</t>
  </si>
  <si>
    <t>766011025R</t>
  </si>
  <si>
    <t>D22 D+M  Dveře replikadvojkřídlové, vstupní s nadsvětlíkem, plné, nadsvětlík prosklený, zárubeň stávající, bližší a přesná specifikace viz D1.1-19-V1 tabulka dveří, 1500 x 3450 mm</t>
  </si>
  <si>
    <t>455743723</t>
  </si>
  <si>
    <t>D22 D+M Dveře replikadvojkřídlové, vstupní s nadsvětlíkem, plné, nadsvětlík prosklený, zárubeň stávající, bližší a přesná specifikace viz D1.1-19-V1 tabulka dveří, 1500 x 3450 mm</t>
  </si>
  <si>
    <t>252</t>
  </si>
  <si>
    <t>998766203</t>
  </si>
  <si>
    <t>Přesun hmot procentní pro konstrukce truhlářské v objektech v do 24 m</t>
  </si>
  <si>
    <t>-1664093452</t>
  </si>
  <si>
    <t>Přesun hmot pro konstrukce truhlářské stanovený procentní sazbou (%) z ceny vodorovná dopravní vzdálenost do 50 m v objektech výšky přes 12 do 24 m</t>
  </si>
  <si>
    <t>767</t>
  </si>
  <si>
    <t>Konstrukce zámečnické</t>
  </si>
  <si>
    <t>253</t>
  </si>
  <si>
    <t>767011001R</t>
  </si>
  <si>
    <t>D01a D+M Dveře ocelové, hladké, jednokřídlé, pož. odolnost EW30 DP1, klika x klika, bližší a přesná specifikace viz tabulka dveří D1.1-19-V1, 900 x 1940 mm</t>
  </si>
  <si>
    <t>1954008568</t>
  </si>
  <si>
    <t>254</t>
  </si>
  <si>
    <t>767011002R</t>
  </si>
  <si>
    <t>D01b D+M Dveře ocelové, hladké, jednokřídlé, pož. odolnost EW30 DP1, klika x klika, bližší a přesná specifikace viz tabulka dveří D1.1-19-V1, 900 x 1970 mm</t>
  </si>
  <si>
    <t>-596488363</t>
  </si>
  <si>
    <t>255</t>
  </si>
  <si>
    <t>767661811</t>
  </si>
  <si>
    <t>Demontáž mříží pevných nebo otevíravých</t>
  </si>
  <si>
    <t>-1490749617</t>
  </si>
  <si>
    <t>"v.č.D1.1-03" 0,45*0,6*2</t>
  </si>
  <si>
    <t>"v.č.D1.1-04" 1,05*0,9</t>
  </si>
  <si>
    <t>256</t>
  </si>
  <si>
    <t>767995114</t>
  </si>
  <si>
    <t>Montáž atypických zámečnických konstrukcí hmotnosti do 50 kg</t>
  </si>
  <si>
    <t>kg</t>
  </si>
  <si>
    <t>-1902598013</t>
  </si>
  <si>
    <t>Montáž ostatních atypických zámečnických konstrukcí hmotnosti přes 20 do 50 kg</t>
  </si>
  <si>
    <t xml:space="preserve">"skladba P3" </t>
  </si>
  <si>
    <t>((4,9*3)+(4,3*2)+(2,5*11))*8,1</t>
  </si>
  <si>
    <t>257</t>
  </si>
  <si>
    <t>13010742</t>
  </si>
  <si>
    <t>ocel profilová IPE 100 jakost 11 375</t>
  </si>
  <si>
    <t>1034300552</t>
  </si>
  <si>
    <t>411,48*0,00115 'Přepočtené koeficientem množství</t>
  </si>
  <si>
    <t>258</t>
  </si>
  <si>
    <t>998767203</t>
  </si>
  <si>
    <t>Přesun hmot procentní pro zámečnické konstrukce v objektech v do 24 m</t>
  </si>
  <si>
    <t>-219880323</t>
  </si>
  <si>
    <t>Přesun hmot pro zámečnické konstrukce stanovený procentní sazbou (%) z ceny vodorovná dopravní vzdálenost do 50 m v objektech výšky přes 12 do 24 m</t>
  </si>
  <si>
    <t>771</t>
  </si>
  <si>
    <t>Podlahy z dlaždic</t>
  </si>
  <si>
    <t>259</t>
  </si>
  <si>
    <t>771274112</t>
  </si>
  <si>
    <t>Montáž obkladů stupnic z dlaždic keramických flexibilní lepidlo š do 250 mm</t>
  </si>
  <si>
    <t>-1265907668</t>
  </si>
  <si>
    <t>Montáž obkladů schodišť z dlaždic keramických lepených flexibilním lepidlem stupnic hladkých šířky přes 200 do 250 mm</t>
  </si>
  <si>
    <t>"schodiště" 1,6*12*4</t>
  </si>
  <si>
    <t>260</t>
  </si>
  <si>
    <t>597611551R</t>
  </si>
  <si>
    <t>dlaždice keramické (barevné) přes 19 do 25 ks/m2</t>
  </si>
  <si>
    <t>-307167822</t>
  </si>
  <si>
    <t>"schodiště" 1,6*12*4*0,25</t>
  </si>
  <si>
    <t>19,2*1,05 'Přepočtené koeficientem množství</t>
  </si>
  <si>
    <t>261</t>
  </si>
  <si>
    <t>771274232</t>
  </si>
  <si>
    <t>Montáž obkladů podstupnic z dlaždic hladkých keramických flexibilní lepidlo v do 200 mm</t>
  </si>
  <si>
    <t>1127718147</t>
  </si>
  <si>
    <t>Montáž obkladů schodišť z dlaždic keramických lepených flexibilním lepidlem podstupnic hladkých výšky přes 150 do 200 mm</t>
  </si>
  <si>
    <t>262</t>
  </si>
  <si>
    <t>-1274734700</t>
  </si>
  <si>
    <t>"schodiště" 1,6*12*4*0,17</t>
  </si>
  <si>
    <t>13,056*1,08 'Přepočtené koeficientem množství</t>
  </si>
  <si>
    <t>263</t>
  </si>
  <si>
    <t>771474112</t>
  </si>
  <si>
    <t>Montáž soklíků z dlaždic keramických rovných flexibilní lepidlo v do 90 mm</t>
  </si>
  <si>
    <t>1821912822</t>
  </si>
  <si>
    <t>Montáž soklíků z dlaždic keramických lepených flexibilním lepidlem rovných výšky přes 65 do 90 mm</t>
  </si>
  <si>
    <t>"m.č. 1.01 část" 1,25+1,85+0,9+0,6+0,6+0,9+6,8+1,55+5,545+0,1+0,6-1,25-1,18-0,8+2,2+3,3+1,8</t>
  </si>
  <si>
    <t>"m.č. 1.03" ((2,8+1,55)*2)-(1,25*2)</t>
  </si>
  <si>
    <t>"m.č. 1.15" 3,65+2,0+2,0-0,9</t>
  </si>
  <si>
    <t>"m.č. 2.01" 1,4+1,8+0,5+0,3+0,3+0,6+0,3+1,0+0,6+0,5+2,09+1,55+2,09+0,6+0,5+0,1+2,495+2,555+2,495+0,1+0,5-0,8-1,18-0,9-1,85-0,9</t>
  </si>
  <si>
    <t>"m.č. 2.03" ((5,955+1,55)*2)-0,9</t>
  </si>
  <si>
    <t>264</t>
  </si>
  <si>
    <t>597610091R</t>
  </si>
  <si>
    <t>sokl - podlahy (barevný) 20 x 8 x 0,8 cm I. j.</t>
  </si>
  <si>
    <t>-1992958086</t>
  </si>
  <si>
    <t>68,57/0,2</t>
  </si>
  <si>
    <t>342,85*1,1 'Přepočtené koeficientem množství</t>
  </si>
  <si>
    <t>265</t>
  </si>
  <si>
    <t>771474132</t>
  </si>
  <si>
    <t>Montáž soklíků z dlaždic keramických schodišťových stupňovitých flexibilní lepidlo v do 90 mm</t>
  </si>
  <si>
    <t>538238880</t>
  </si>
  <si>
    <t>Montáž soklíků z dlaždic keramických lepených flexibilním lepidlem schodišťových stupňovitých výšky přes 65 do 90 mm</t>
  </si>
  <si>
    <t>(0,25+0,17)*12*4*2</t>
  </si>
  <si>
    <t>266</t>
  </si>
  <si>
    <t>671899308</t>
  </si>
  <si>
    <t>12*4*2</t>
  </si>
  <si>
    <t>96*1,1 'Přepočtené koeficientem množství</t>
  </si>
  <si>
    <t>267</t>
  </si>
  <si>
    <t>771571810</t>
  </si>
  <si>
    <t>Demontáž podlah z dlaždic keramických kladených do malty</t>
  </si>
  <si>
    <t>-1134581175</t>
  </si>
  <si>
    <t>"v.č.D1.1-04" 3,65*2,0</t>
  </si>
  <si>
    <t>"v.č.D1.1-05" (2,5*2,0)+(1,35*0,8*3)+(2,5*1,3)+(2,7*2,2)</t>
  </si>
  <si>
    <t>268</t>
  </si>
  <si>
    <t>771574116</t>
  </si>
  <si>
    <t>Montáž podlah keramických režných hladkých lepených flexibilním lepidlem do 25 ks/m2</t>
  </si>
  <si>
    <t>619114439</t>
  </si>
  <si>
    <t>Montáž podlah z dlaždic keramických lepených flexibilním lepidlem režných nebo glazovaných hladkých přes 22 do 25 ks/ m2</t>
  </si>
  <si>
    <t>"skladba P1" (5,545*1,55)+4,03</t>
  </si>
  <si>
    <t>"skladba P4" (3,3*1,8*2)+(1,8*2,75)+(2,35*1,3)+(1,5*0,6)+(3,8*2,2)+(1,1*0,6)+(2,09*1,55)+(2,555*2,495)+9,23</t>
  </si>
  <si>
    <t>269</t>
  </si>
  <si>
    <t>243810081</t>
  </si>
  <si>
    <t>61,274*1,08 'Přepočtené koeficientem množství</t>
  </si>
  <si>
    <t>270</t>
  </si>
  <si>
    <t>771574131</t>
  </si>
  <si>
    <t>Montáž podlah keramických režných protiskluzných lepených flexibilním lepidlem do 50 ks/m2</t>
  </si>
  <si>
    <t>-2007799125</t>
  </si>
  <si>
    <t>Montáž podlah z dlaždic keramických lepených flexibilním lepidlem režných nebo glazovaných protiskluzných nebo reliefovaných do 50 ks/ m2</t>
  </si>
  <si>
    <t>271</t>
  </si>
  <si>
    <t>597611391R</t>
  </si>
  <si>
    <t>dlaždice keramické protiskluzné 200x200mm</t>
  </si>
  <si>
    <t>121043680</t>
  </si>
  <si>
    <t>37,87*1,1 'Přepočtené koeficientem množství</t>
  </si>
  <si>
    <t>272</t>
  </si>
  <si>
    <t>771579191</t>
  </si>
  <si>
    <t>Příplatek k montáž podlah keramických za plochu do 5 m2</t>
  </si>
  <si>
    <t>64538200</t>
  </si>
  <si>
    <t>Montáž podlah z dlaždic keramických Příplatek k cenám za plochu do 5 m2 jednotlivě</t>
  </si>
  <si>
    <t>"skladba P1" 4,03</t>
  </si>
  <si>
    <t>"skladba P4" (1,8*2,75)+(2,35*1,3)+(1,5*0,6)+(1,1*0,6)+(2,09*1,55)</t>
  </si>
  <si>
    <t>"skladba P4 - 2.NP" 4,09+3,87+2,9</t>
  </si>
  <si>
    <t>273</t>
  </si>
  <si>
    <t>771579196</t>
  </si>
  <si>
    <t>Příplatek k montáž podlah keramických za spárování tmelem dvousložkovým</t>
  </si>
  <si>
    <t>-1553670139</t>
  </si>
  <si>
    <t>Montáž podlah z dlaždic keramických Příplatek k cenám za dvousložkový spárovací tmel</t>
  </si>
  <si>
    <t>19,2+13,056+((68,57+40,32)*0,8)+61,274+37,87</t>
  </si>
  <si>
    <t>274</t>
  </si>
  <si>
    <t>771591111</t>
  </si>
  <si>
    <t>Podlahy penetrace podkladu</t>
  </si>
  <si>
    <t>817168137</t>
  </si>
  <si>
    <t>Podlahy - ostatní práce penetrace podkladu</t>
  </si>
  <si>
    <t>275</t>
  </si>
  <si>
    <t>771990112</t>
  </si>
  <si>
    <t>Vyrovnání podkladu samonivelační stěrkou tl 4 mm pevnosti 30 Mpa</t>
  </si>
  <si>
    <t>-1299985025</t>
  </si>
  <si>
    <t>Vyrovnání podkladní vrstvy samonivelační stěrkou tl. 4 mm, min. pevnosti 30 MPa</t>
  </si>
  <si>
    <t>276</t>
  </si>
  <si>
    <t>998771203</t>
  </si>
  <si>
    <t>Přesun hmot procentní pro podlahy z dlaždic v objektech v do 24 m</t>
  </si>
  <si>
    <t>-965673363</t>
  </si>
  <si>
    <t>Přesun hmot pro podlahy z dlaždic stanovený procentní sazbou (%) z ceny vodorovná dopravní vzdálenost do 50 m v objektech výšky přes 12 do 24 m</t>
  </si>
  <si>
    <t>776</t>
  </si>
  <si>
    <t>Podlahy povlakové</t>
  </si>
  <si>
    <t>277</t>
  </si>
  <si>
    <t>776111115</t>
  </si>
  <si>
    <t>Broušení podkladu povlakových podlah před litím stěrky</t>
  </si>
  <si>
    <t>-1636670240</t>
  </si>
  <si>
    <t>Příprava podkladu broušení podlah stávajícího podkladu před litím stěrky</t>
  </si>
  <si>
    <t>"skladba P5" 31,31+10,75+14,15+44,08+50,77+37,69+19,6+9,98</t>
  </si>
  <si>
    <t>278</t>
  </si>
  <si>
    <t>776111116</t>
  </si>
  <si>
    <t>Odstranění zbytků lepidla z podkladu povlakových podlah broušením</t>
  </si>
  <si>
    <t>1430546889</t>
  </si>
  <si>
    <t>Příprava podkladu broušení podlah stávajícího podkladu pro odstranění lepidla (po starých krytinách)</t>
  </si>
  <si>
    <t>"v.č.D1.1-05" (3,3*2,0*2)+(3,5*2,1)+(22,15*11,0)</t>
  </si>
  <si>
    <t>279</t>
  </si>
  <si>
    <t>776111211</t>
  </si>
  <si>
    <t>Broušení schodišťových stupnic š do 300 mm</t>
  </si>
  <si>
    <t>2068724073</t>
  </si>
  <si>
    <t>Příprava podkladu broušení schodišť stupnic, šířky do 300 mm</t>
  </si>
  <si>
    <t>"v.č.D1.1-05" 1,6*12*4</t>
  </si>
  <si>
    <t>280</t>
  </si>
  <si>
    <t>776111221</t>
  </si>
  <si>
    <t>Broušení schodišťových podstupnic v do 200 mm</t>
  </si>
  <si>
    <t>1034659874</t>
  </si>
  <si>
    <t>Příprava podkladu broušení schodišť podstupnic, výšky do 200 mm</t>
  </si>
  <si>
    <t>281</t>
  </si>
  <si>
    <t>776111311</t>
  </si>
  <si>
    <t>Vysátí podkladu povlakových podlah</t>
  </si>
  <si>
    <t>1615641186</t>
  </si>
  <si>
    <t>Příprava podkladu vysátí podlah</t>
  </si>
  <si>
    <t>282</t>
  </si>
  <si>
    <t>776121111</t>
  </si>
  <si>
    <t>Vodou ředitelná penetrace savého podkladu povlakových podlah ředěná v poměru 1:3</t>
  </si>
  <si>
    <t>-1389855726</t>
  </si>
  <si>
    <t>Příprava podkladu penetrace vodou ředitelná na savý podklad (válečkováním) ředěná v poměru 1:3 podlah</t>
  </si>
  <si>
    <t>283</t>
  </si>
  <si>
    <t>776141111</t>
  </si>
  <si>
    <t>Vyrovnání podkladu povlakových podlah stěrkou pevnosti 20 MPa tl 3 mm</t>
  </si>
  <si>
    <t>-56112846</t>
  </si>
  <si>
    <t>Příprava podkladu vyrovnání samonivelační stěrkou podlah min.pevnosti 20 MPa, tloušťky do 3 mm</t>
  </si>
  <si>
    <t>284</t>
  </si>
  <si>
    <t>776201812</t>
  </si>
  <si>
    <t>Demontáž lepených povlakových podlah s podložkou ručně</t>
  </si>
  <si>
    <t>1255968294</t>
  </si>
  <si>
    <t>Demontáž povlakových podlahovin lepených ručně s podložkou</t>
  </si>
  <si>
    <t>285</t>
  </si>
  <si>
    <t>776251111</t>
  </si>
  <si>
    <t>Lepení pásů z přírodního linolea (marmolea) standardním lepidlem</t>
  </si>
  <si>
    <t>-37094612</t>
  </si>
  <si>
    <t>Montáž podlahovin z přírodního linolea (marmolea) lepením standardním lepidlem z pásů standardních</t>
  </si>
  <si>
    <t>286</t>
  </si>
  <si>
    <t>284110690</t>
  </si>
  <si>
    <t>linoleum přírodní ze 100% dřevité moučky, tl. 2,50 mm, zátěž 34/43, R9, Cfl S1</t>
  </si>
  <si>
    <t>-1729055791</t>
  </si>
  <si>
    <t>218,33*1,1 'Přepočtené koeficientem množství</t>
  </si>
  <si>
    <t>287</t>
  </si>
  <si>
    <t>776301812</t>
  </si>
  <si>
    <t>Odstranění lepených podlahovin s podložkou ze schodišťových stupňů</t>
  </si>
  <si>
    <t>-707490593</t>
  </si>
  <si>
    <t>Demontáž povlakových podlahovin ze schodišťových stupňů s podložkou</t>
  </si>
  <si>
    <t>288</t>
  </si>
  <si>
    <t>776411111</t>
  </si>
  <si>
    <t>Montáž obvodových soklíků výšky do 80 mm</t>
  </si>
  <si>
    <t>1790048842</t>
  </si>
  <si>
    <t>Montáž soklíků lepením obvodových, výšky do 80 mm</t>
  </si>
  <si>
    <t>"skladba P5" - 2.NP"</t>
  </si>
  <si>
    <t>"m.č. 2.07" ((4,309+0,1+1,35+0,1+0,087+1,8+0,1+2,555+0,1+4,0+2,2)*2)-(0,9*6)-0,7-0,8-1,85</t>
  </si>
  <si>
    <t>"m.č. 2.09" ((4,309+2,495)*2)-0,9</t>
  </si>
  <si>
    <t>"m.č. 2.10" ((4,795+2,95)*2)-0,9</t>
  </si>
  <si>
    <t>"m.č. 2.11" ((6,08+7,25)*2)-0,9</t>
  </si>
  <si>
    <t>"m.č. 2.12" ((6,08+8,35)*2)-0,9</t>
  </si>
  <si>
    <t>"m.č. 2.13" ((6,08+6,3)*2)-0,9</t>
  </si>
  <si>
    <t>"m.č. 2.14" ((4,795+4,475)*2)-0,9</t>
  </si>
  <si>
    <t>"m.č. 2.15" ((4,0+2,495)*2)-0,8</t>
  </si>
  <si>
    <t>289</t>
  </si>
  <si>
    <t>-55644559</t>
  </si>
  <si>
    <t>Poznámka k položce:_x000D_
Topshield, zátěž 34/43, R9, Cfl S1</t>
  </si>
  <si>
    <t>159,36*0,08</t>
  </si>
  <si>
    <t>12,749*1,15 'Přepočtené koeficientem množství</t>
  </si>
  <si>
    <t>290</t>
  </si>
  <si>
    <t>776991821</t>
  </si>
  <si>
    <t>Odstranění lepidla ručně z podlah</t>
  </si>
  <si>
    <t>-1263022075</t>
  </si>
  <si>
    <t>Ostatní práce odstranění lepidla ručně z podlah</t>
  </si>
  <si>
    <t>291</t>
  </si>
  <si>
    <t>776991822</t>
  </si>
  <si>
    <t>Odstranění lepidla ručně ze schodišťových stupňů</t>
  </si>
  <si>
    <t>1648104999</t>
  </si>
  <si>
    <t>Ostatní práce odstranění lepidla ručně ze schodišťových stupňů</t>
  </si>
  <si>
    <t>292</t>
  </si>
  <si>
    <t>998776203</t>
  </si>
  <si>
    <t>Přesun hmot procentní pro podlahy povlakové v objektech v do 24 m</t>
  </si>
  <si>
    <t>1281776258</t>
  </si>
  <si>
    <t>Přesun hmot pro podlahy povlakové stanovený procentní sazbou (%) z ceny vodorovná dopravní vzdálenost do 50 m v objektech výšky přes 12 do 24 m</t>
  </si>
  <si>
    <t>781</t>
  </si>
  <si>
    <t>Dokončovací práce - obklady</t>
  </si>
  <si>
    <t>293</t>
  </si>
  <si>
    <t>781471810</t>
  </si>
  <si>
    <t>Demontáž obkladů z obkladaček keramických kladených do malty</t>
  </si>
  <si>
    <t>1304904074</t>
  </si>
  <si>
    <t>Demontáž obkladů z dlaždic keramických kladených do malty</t>
  </si>
  <si>
    <t>"v.č.D1.1-04" (0,5+2,25+1,65+2,0+2,0+1,15+2,25+1,15+1,95+3,05+0,8+3,05+1,0+1,8+1,8)*2,0</t>
  </si>
  <si>
    <t>"v.č.D1.1-05" (2,7+2,25+1,35+1,35+2,4+1,35+1,35+0,4+2,4+2,0+2,4+1,0)*2,0</t>
  </si>
  <si>
    <t>294</t>
  </si>
  <si>
    <t>781474115</t>
  </si>
  <si>
    <t>Montáž obkladů vnitřních keramických hladkých do 25 ks/m2 lepených flexibilním lepidlem</t>
  </si>
  <si>
    <t>1495286641</t>
  </si>
  <si>
    <t>Montáž obkladů vnitřních stěn z dlaždic keramických lepených flexibilním lepidlem režných nebo glazovaných hladkých přes 22 do 25 ks/m2</t>
  </si>
  <si>
    <t>"m.č. 1.04" ((2,25+1,9+2,1+1,9+2,1+1,0)*2*2,0)-(0,8*1,97)-(0,7*1,97*4)</t>
  </si>
  <si>
    <t>"m.č. 1.14" ((1,95+3,05+1,2+0,8+0,1+0,1+0,8+1,15)*2,0)-(0,7*1,97)</t>
  </si>
  <si>
    <t>"m.č. 2.04" ((1,8+1,05+1,8+1,3)*2*2,0)-(0,7*1,97*3)</t>
  </si>
  <si>
    <t>"m.č. 2.05" ((2,5+1,9+0,95+1,5+1,45+1,75+2,5+1,1)*2*2,0)-(0,8*1,97)-(0,7*1,97*6)</t>
  </si>
  <si>
    <t>"m.č. 2.06" ((1,8+2,15)*2*2,0)-(0,9*1,97)</t>
  </si>
  <si>
    <t>"m.č. 2.08" ((2,15+1,35)*2*1,5)-(0,7*1,5)</t>
  </si>
  <si>
    <t>"m.č. 2.15 za linkou" (0,8+2,495+0,8)*1,5</t>
  </si>
  <si>
    <t>"m.č. 2.11, 2.12, 2.13 - u umyvadel" ((1,5+0,5)*1,5)*3</t>
  </si>
  <si>
    <t>295</t>
  </si>
  <si>
    <t>597610001</t>
  </si>
  <si>
    <t xml:space="preserve">obkládačky keramické </t>
  </si>
  <si>
    <t>1785664803</t>
  </si>
  <si>
    <t>157,862*1,1 'Přepočtené koeficientem množství</t>
  </si>
  <si>
    <t>296</t>
  </si>
  <si>
    <t>781479194</t>
  </si>
  <si>
    <t>Příplatek k montáži obkladů vnitřních keramických hladkých za nerovný povrch</t>
  </si>
  <si>
    <t>-929692078</t>
  </si>
  <si>
    <t>Montáž obkladů vnitřních stěn z dlaždic keramických Příplatek k cenám za vyrovnání nerovného povrchu</t>
  </si>
  <si>
    <t>"1.NP" (3,05+1,95+1,15+2,1+1,0+1,0+1,9+1,9+1,9+2,25)*2,0</t>
  </si>
  <si>
    <t>"2.NP" ((1,3+1,05+1,8+2,5+1,1+1,1+1,75+1,75+1,9+2,5)*2,0)+((0,8+1,2)*0,8)</t>
  </si>
  <si>
    <t>297</t>
  </si>
  <si>
    <t>781479196</t>
  </si>
  <si>
    <t>Příplatek k montáži obkladů vnitřních keramických hladkých za spárování tmelem dvousložkovým</t>
  </si>
  <si>
    <t>-753128183</t>
  </si>
  <si>
    <t>Montáž obkladů vnitřních stěn z dlaždic keramických Příplatek k cenám za dvousložkový spárovací tmel</t>
  </si>
  <si>
    <t>298</t>
  </si>
  <si>
    <t>781494111</t>
  </si>
  <si>
    <t>Plastové profily rohové lepené flexibilním lepidlem</t>
  </si>
  <si>
    <t>1810444466</t>
  </si>
  <si>
    <t>Ostatní prvky plastové profily ukončovací a dilatační lepené flexibilním lepidlem rohové</t>
  </si>
  <si>
    <t>"1.NP" (2,0*2)+1,0+1,9+3,0</t>
  </si>
  <si>
    <t>"2.NP" 2,5+0,95+1,05+1,3+1,8+1,35+3,0</t>
  </si>
  <si>
    <t>299</t>
  </si>
  <si>
    <t>781494511</t>
  </si>
  <si>
    <t>Plastové profily ukončovací lepené flexibilním lepidlem</t>
  </si>
  <si>
    <t>1144464539</t>
  </si>
  <si>
    <t>Ostatní prvky plastové profily ukončovací a dilatační lepené flexibilním lepidlem ukončovací</t>
  </si>
  <si>
    <t>"m.č. 1.04" ((2,25+1,9+2,1+1,9+2,1+1,0)*2)-0,8-(0,7*4)</t>
  </si>
  <si>
    <t>"m.č. 1.14" 1,95+3,05+1,2+0,8+0,1+0,1+0,8+1,15-0,7</t>
  </si>
  <si>
    <t>"m.č. 2.04" ((1,8+1,05+1,8+1,3)*2)-(0,7*3)</t>
  </si>
  <si>
    <t>"m.č. 2.05" ((2,5+1,9+0,95+1,5+1,45+1,75+2,5+1,1)*2)-0,8-(0,7*6)</t>
  </si>
  <si>
    <t>"m.č. 2.06" ((1,8+2,15)*2)-0,9</t>
  </si>
  <si>
    <t>"m.č. 2.08" ((2,15+1,35)*2)-0,7</t>
  </si>
  <si>
    <t>"m.č. 2.15 za linkou" (0,8+2,495+0,8+0,8)*2</t>
  </si>
  <si>
    <t>"m.č. 2.11, 2.12, 2.13 - u umyvadel" (1,5+0,5+(1,5*2))*3</t>
  </si>
  <si>
    <t>300</t>
  </si>
  <si>
    <t>781495111</t>
  </si>
  <si>
    <t>Penetrace podkladu vnitřních obkladů</t>
  </si>
  <si>
    <t>-707328824</t>
  </si>
  <si>
    <t>Ostatní prvky ostatní práce penetrace podkladu</t>
  </si>
  <si>
    <t>301</t>
  </si>
  <si>
    <t>998781203</t>
  </si>
  <si>
    <t>Přesun hmot procentní pro obklady keramické v objektech v do 24 m</t>
  </si>
  <si>
    <t>-1109527496</t>
  </si>
  <si>
    <t>Přesun hmot pro obklady keramické stanovený procentní sazbou (%) z ceny vodorovná dopravní vzdálenost do 50 m v objektech výšky přes 12 do 24 m</t>
  </si>
  <si>
    <t>783</t>
  </si>
  <si>
    <t>Dokončovací práce - nátěry</t>
  </si>
  <si>
    <t>302</t>
  </si>
  <si>
    <t>783917161</t>
  </si>
  <si>
    <t>Krycí dvojnásobný syntetický nátěr betonové podlahy</t>
  </si>
  <si>
    <t>158603165</t>
  </si>
  <si>
    <t>Krycí (uzavírací) nátěr betonových podlah dvojnásobný syntetický</t>
  </si>
  <si>
    <t>"skladba P2" 2,97</t>
  </si>
  <si>
    <t>784</t>
  </si>
  <si>
    <t>Dokončovací práce - malby a tapety</t>
  </si>
  <si>
    <t>303</t>
  </si>
  <si>
    <t>784111001</t>
  </si>
  <si>
    <t>Oprášení (ometení ) podkladu v místnostech výšky do 3,80 m</t>
  </si>
  <si>
    <t>92350833</t>
  </si>
  <si>
    <t>Oprášení (ometení) podkladu v místnostech výšky do 3,80 m</t>
  </si>
  <si>
    <t>304</t>
  </si>
  <si>
    <t>784121001</t>
  </si>
  <si>
    <t>Oškrabání malby v mísnostech výšky do 3,80 m</t>
  </si>
  <si>
    <t>-86759879</t>
  </si>
  <si>
    <t>Oškrabání malby v místnostech výšky do 3,80 m</t>
  </si>
  <si>
    <t>305</t>
  </si>
  <si>
    <t>784121011</t>
  </si>
  <si>
    <t>Rozmývání podkladu po oškrabání malby v místnostech výšky do 3,80 m</t>
  </si>
  <si>
    <t>-1133956902</t>
  </si>
  <si>
    <t>306</t>
  </si>
  <si>
    <t>784211101</t>
  </si>
  <si>
    <t>Dvojnásobné bílé malby ze směsí za mokra výborně otěruvzdorných v místnostech výšky do 3,80 m</t>
  </si>
  <si>
    <t>685776121</t>
  </si>
  <si>
    <t>Malby z malířských směsí otěruvzdorných za mokra dvojnásobné, bílé za mokra otěruvzdorné výborně v místnostech výšky do 3,80 m</t>
  </si>
  <si>
    <t>"na původních zdech" 990,655</t>
  </si>
  <si>
    <t>"na nových zdech" 187,012</t>
  </si>
  <si>
    <t>"SDK stěny" 216,86*2</t>
  </si>
  <si>
    <t>"SDK předstěny" 26,95</t>
  </si>
  <si>
    <t>"SDK podhledy" 494,431</t>
  </si>
  <si>
    <t>787</t>
  </si>
  <si>
    <t>Dokončovací práce - zasklívání</t>
  </si>
  <si>
    <t>307</t>
  </si>
  <si>
    <t>787700803</t>
  </si>
  <si>
    <t>Vysklívání výkladců plochy do 6 m2 skla plochého</t>
  </si>
  <si>
    <t>-1605316326</t>
  </si>
  <si>
    <t>Vysklívání výkladců skla plochého, plochy přes 3 do 6 m2</t>
  </si>
  <si>
    <t>6,67+38,588</t>
  </si>
  <si>
    <t>OST</t>
  </si>
  <si>
    <t>Ostatní</t>
  </si>
  <si>
    <t>308</t>
  </si>
  <si>
    <t>OST011001R</t>
  </si>
  <si>
    <t>I00 D+M Orientační systém, kompletní značení - piktogramy,bezpečnostní značky, tabulky a texty pro usnadnění evakuace, označení toalet, bližší a přesná specifikace viz tabulka zařízení a vybavení D1.1-19-V4,</t>
  </si>
  <si>
    <t>1870866246</t>
  </si>
  <si>
    <t>309</t>
  </si>
  <si>
    <t>OST011002R</t>
  </si>
  <si>
    <t>N01 D+M Sanitární příčka, oboustranně laminovaná dřevotříska tl.30 mm, nosný a kotevní systém z hliníkových profilů, nerezové spojky, bližší a přesná specifikace viz tabulka zařízení a vybavení D1.1-19-V4, 2000 x 2100 mm</t>
  </si>
  <si>
    <t>1793738373</t>
  </si>
  <si>
    <t>310</t>
  </si>
  <si>
    <t>OST011003R</t>
  </si>
  <si>
    <t>N02 D+M WC invalidé, nerez madlo pevné, nerez sklápěcí madlo, klozet pro invalidy včetně sedátka, bližší a přesná specifikace viz tabulka zařízení a vybavení D1.1-19-V4,</t>
  </si>
  <si>
    <t>1424417327</t>
  </si>
  <si>
    <t>311</t>
  </si>
  <si>
    <t>OST011004R</t>
  </si>
  <si>
    <t>N03 D+M Zrcadlo nalepené, výška spodní hrany 900mm, vsazené do obkladu bližší a přesná specifikace viz tabulka zařízení a vybavení D1.1-19-V4, 600 x 900 mm</t>
  </si>
  <si>
    <t>1030410500</t>
  </si>
  <si>
    <t>312</t>
  </si>
  <si>
    <t>OST011005R</t>
  </si>
  <si>
    <t>N04 D+M Zrcadlo nalepené,  výška spodní hrany 900mm, vsazené do obkladu bližší a přesná specifikace viz tabulka zařízení a vybavení D1.1-19-V4, 1400 x 900 mm</t>
  </si>
  <si>
    <t>-1344330989</t>
  </si>
  <si>
    <t>N04 D+M Zrcadlo nalepené, výška spodní hrany 900mm, vsazené do obkladu bližší a přesná specifikace viz tabulka zařízení a vybavení D1.1-19-V4, 1400 x 900 mm</t>
  </si>
  <si>
    <t>313</t>
  </si>
  <si>
    <t>OST011006R</t>
  </si>
  <si>
    <t>R01 D+M Revizní dvířka do SDK podhledu požární odolnost EI30, zámek s kličkou, zajišťovací řetízek bližší a přesná specifikace viz tabulka zařízení a vybavení D1.1-19-V4, 600 x 600 mm</t>
  </si>
  <si>
    <t>727080504</t>
  </si>
  <si>
    <t>314</t>
  </si>
  <si>
    <t>OST011007R</t>
  </si>
  <si>
    <t>R02 D+M Revizní dvířka do SDK podhledu požární odolnost EI30, zámek s kličkou, zajišťovací řetízek bližší a přesná specifikace viz tabulka zařízení a vybavení D1.1-19-V4, 400 x 400 mm</t>
  </si>
  <si>
    <t>600059460</t>
  </si>
  <si>
    <t>315</t>
  </si>
  <si>
    <t>OST011008R</t>
  </si>
  <si>
    <t>R03 D+M Revizní dvířka do SDK podhledu požární odolnost EI45, zámek s kličkou, zajišťovací řetízek bližší a přesná specifikace viz tabulka zařízení a vybavení D1.1-19-V4, 400 x 400 mm</t>
  </si>
  <si>
    <t>-16123068</t>
  </si>
  <si>
    <t>316</t>
  </si>
  <si>
    <t>OST011009R</t>
  </si>
  <si>
    <t>R04 D+M Revizní dvířka do zdiva pod obklad bližší a přesná specifikace viz tabulka zařízení a vybavení D1.1-19-V4, 200 x 200 mm</t>
  </si>
  <si>
    <t>-1686769672</t>
  </si>
  <si>
    <t>317</t>
  </si>
  <si>
    <t>OST011010R</t>
  </si>
  <si>
    <t>T01 D+M Kuchyňská linka, nerezový dřez, vestavěná lednice, příborník, ABS hrany, lamino 18mm,bližší a přesná specifikace viz tabulka zařízení a vybavení D1.1-19-V4, 2450 x 850/600 mm</t>
  </si>
  <si>
    <t>1235160184</t>
  </si>
  <si>
    <t>318</t>
  </si>
  <si>
    <t>OST011011R</t>
  </si>
  <si>
    <t>V01 D+M Výtah, přístup přes čip, v souladu s PBŘ a vyhl. 398/2009Sb.bližší a přesná specifikace viz tabulka zařízení a vybavení D1.1-19-V4, 1650 x 1800 mm</t>
  </si>
  <si>
    <t>1210281057</t>
  </si>
  <si>
    <t>319</t>
  </si>
  <si>
    <t>OST011012R</t>
  </si>
  <si>
    <t>Z01 D+M Markýza nového vstupu, pultová, osazení ve výšce 2500mm, bezbarvý polykarbonát, nosníky pozinkbližší a přesná specifikace viz tabulka zařízení a vybavení D1.1-19-V4, 2000 x 900 mm</t>
  </si>
  <si>
    <t>-111361832</t>
  </si>
  <si>
    <t>320</t>
  </si>
  <si>
    <t>OST011013R</t>
  </si>
  <si>
    <t>Z02 D+M Areační mřížka do dveřního křídlauchycení šrouby do spodní a horní části, tl. Cca 38mmbližší a přesná specifikace viz tabulka zařízení a vybavení D1.1-19-V4, 368 x 130 mm</t>
  </si>
  <si>
    <t>216584996</t>
  </si>
  <si>
    <t>321</t>
  </si>
  <si>
    <t>OST011014R</t>
  </si>
  <si>
    <t>P01 D+M Přenosný hasicí přístroj, účinnost 34A, včetně závesu, bližší a přesná specifikace viz tabulka zařízení a vybavení D1.1-19-V4,</t>
  </si>
  <si>
    <t>-918872790</t>
  </si>
  <si>
    <t>322</t>
  </si>
  <si>
    <t>998OST-R</t>
  </si>
  <si>
    <t>Přesun hmot pro ostatní konstrukce</t>
  </si>
  <si>
    <t>797997046</t>
  </si>
  <si>
    <t>f0</t>
  </si>
  <si>
    <t>f1</t>
  </si>
  <si>
    <t>1,3</t>
  </si>
  <si>
    <t>f2</t>
  </si>
  <si>
    <t>3,8</t>
  </si>
  <si>
    <t>f3</t>
  </si>
  <si>
    <t>19,9</t>
  </si>
  <si>
    <t>f4</t>
  </si>
  <si>
    <t>5,1</t>
  </si>
  <si>
    <t>D1.3 - Zdravotně technické instalace</t>
  </si>
  <si>
    <t>Zpracováno dle metodiky ÚRS s maximálním zatříděním položek (popisu činností) dle Třídníku stavebních konstrukcí a prací. Položky, které databáze neobsahuje, oceněny dle brutto ceníků příslušných dodavatelů.  Jsou-li ve výkazu výměr uvedeny odkazy na firmy, názvy nebo specifická označení výrobků apod., jsou takové odkazy pouze informativní a slouží pouze pro určení technické úrovně a provozních parametrů. Z zhotoviteli umožňují v souladu s §182, zákona č. 134/2016 Sb. o veřejných zakázkách použít i jiných kvalitativně a technicky obdobných zařízení, která mají podobnou nebo minimálně stejnou kvalitu, účinnost a výkon, parametry použití, ev. hlučnost (která bezpodmínečně splňuje platné hygienické normy).   Celková množství u jednotlivých položek (kusy, metry) byla odměřena a sečtena ručně a digitálně z výkresů.</t>
  </si>
  <si>
    <t xml:space="preserve">    721 - Zdravotechnika - vnitřní kanalizace</t>
  </si>
  <si>
    <t xml:space="preserve">    722 - Zdravotechnika - vnitřní vodovod</t>
  </si>
  <si>
    <t xml:space="preserve">    724 - Zdravotechnika - strojní vybavení</t>
  </si>
  <si>
    <t xml:space="preserve">    725 - Zdravotechnika - zařizovací předměty</t>
  </si>
  <si>
    <t xml:space="preserve">    726 - Zdravotechnika - předstěnové instalace</t>
  </si>
  <si>
    <t>HZS - Hodinové zúčtovací sazby</t>
  </si>
  <si>
    <t>CS ÚRS 2018 01</t>
  </si>
  <si>
    <t>1509826354</t>
  </si>
  <si>
    <t>15,8+9,2</t>
  </si>
  <si>
    <t>486534550</t>
  </si>
  <si>
    <t>30% z výkopku</t>
  </si>
  <si>
    <t>25*0,3 'Přepočtené koeficientem množství</t>
  </si>
  <si>
    <t>-2103395872</t>
  </si>
  <si>
    <t>404878676</t>
  </si>
  <si>
    <t>161101101</t>
  </si>
  <si>
    <t>Svislé přemístění výkopku z horniny tř. 1 až 4 hl výkopu do 2,5 m</t>
  </si>
  <si>
    <t>-713725512</t>
  </si>
  <si>
    <t>Svislé přemístění výkopku bez naložení do dopravní nádoby avšak s vyprázdněním dopravní nádoby na hromadu nebo do dopravního prostředku z horniny tř. 1 až 4, při hloubce výkopu přes 1 do 2,5 m</t>
  </si>
  <si>
    <t>vytěžená zemina</t>
  </si>
  <si>
    <t>162301101</t>
  </si>
  <si>
    <t>Vodorovné přemístění do 500 m výkopku/sypaniny z horniny tř. 1 až 4</t>
  </si>
  <si>
    <t>181849937</t>
  </si>
  <si>
    <t>Vodorovné přemístění výkopku nebo sypaniny po suchu na obvyklém dopravním prostředku, bez naložení výkopku, avšak se složením bez rozhrnutí z horniny tř. 1 až 4 na vzdálenost přes 50 do 500 m</t>
  </si>
  <si>
    <t>zemina ponechaná na zásyp</t>
  </si>
  <si>
    <t>zemina zpět na zásyp</t>
  </si>
  <si>
    <t>Součet</t>
  </si>
  <si>
    <t>2083776651</t>
  </si>
  <si>
    <t>odvoz na skládku</t>
  </si>
  <si>
    <t>f0-f3</t>
  </si>
  <si>
    <t>-903571814</t>
  </si>
  <si>
    <t>na skládku</t>
  </si>
  <si>
    <t>na zásyp</t>
  </si>
  <si>
    <t>2125676969</t>
  </si>
  <si>
    <t>Poplatek za uložení stavebního odpadu - zeminy a kameniva na skládce</t>
  </si>
  <si>
    <t>731683643</t>
  </si>
  <si>
    <t>Poplatek za uložení stavebního odpadu na skládce (skládkovné) zeminy a kameniva zatříděného do Katalogu odpadů pod kódem 170 504</t>
  </si>
  <si>
    <t>5,1*2 'Přepočtené koeficientem množství</t>
  </si>
  <si>
    <t>304498603</t>
  </si>
  <si>
    <t>f0-f1-f2</t>
  </si>
  <si>
    <t>175151101</t>
  </si>
  <si>
    <t>Obsypání potrubí strojně sypaninou bez prohození, uloženou do 3 m</t>
  </si>
  <si>
    <t>-625253745</t>
  </si>
  <si>
    <t>Obsypání potrubí strojně sypaninou z vhodných hornin tř. 1 až 4 nebo materiálem připraveným podél výkopu ve vzdálenosti do 3 m od jeho kraje, pro jakoukoliv hloubku výkopu a míru zhutnění bez prohození sypaniny</t>
  </si>
  <si>
    <t>1,4+2,4</t>
  </si>
  <si>
    <t>58337303</t>
  </si>
  <si>
    <t>štěrkopísek frakce 0-8</t>
  </si>
  <si>
    <t>1981424097</t>
  </si>
  <si>
    <t>3,8*2 'Přepočtené koeficientem množství</t>
  </si>
  <si>
    <t>451573111</t>
  </si>
  <si>
    <t>Lože pod potrubí otevřený výkop ze štěrkopísku</t>
  </si>
  <si>
    <t>245190537</t>
  </si>
  <si>
    <t>Lože pod potrubí, stoky a drobné objekty v otevřeném výkopu z písku a štěrkopísku do 63 mm</t>
  </si>
  <si>
    <t>0,8+0,5</t>
  </si>
  <si>
    <t>713463131</t>
  </si>
  <si>
    <t>Montáž izolace tepelné potrubí potrubními pouzdry bez úpravy slepenými 1x tl izolace do 25 mm</t>
  </si>
  <si>
    <t>1290538879</t>
  </si>
  <si>
    <t>Montáž izolace tepelné potrubí a ohybů tvarovkami nebo deskami potrubními pouzdry bez povrchové úpravy (izolační materiál ve specifikaci) přilepenými v příčných a podélných spojích izolace potrubí jednovrstvá, tloušťky izolace do 25 mm</t>
  </si>
  <si>
    <t>28377103</t>
  </si>
  <si>
    <t>izolace tepelná potrubí z pěnového polyetylenu 22 x 9 mm</t>
  </si>
  <si>
    <t>1966681921</t>
  </si>
  <si>
    <t>28377111</t>
  </si>
  <si>
    <t>izolace tepelná potrubí z pěnového polyetylenu 28 x 9 mm</t>
  </si>
  <si>
    <t>1068086811</t>
  </si>
  <si>
    <t>28377104</t>
  </si>
  <si>
    <t>izolace tepelná potrubí z pěnového polyetylenu 22 x 13 mm</t>
  </si>
  <si>
    <t>788656865</t>
  </si>
  <si>
    <t>28377112</t>
  </si>
  <si>
    <t>izolace tepelná potrubí z pěnového polyetylenu 28 x 13 mm</t>
  </si>
  <si>
    <t>1878578838</t>
  </si>
  <si>
    <t>28377116</t>
  </si>
  <si>
    <t>izolace tepelná potrubí z pěnového polyetylenu 35 x 13 mm</t>
  </si>
  <si>
    <t>692315161</t>
  </si>
  <si>
    <t>28377058</t>
  </si>
  <si>
    <t>izolace tepelná potrubí z pěnového polyetylenu 40 x 13 mm</t>
  </si>
  <si>
    <t>-143948183</t>
  </si>
  <si>
    <t>28377123</t>
  </si>
  <si>
    <t>izolace tepelná potrubí z pěnového polyetylenu 54 x 13 mm</t>
  </si>
  <si>
    <t>144731315</t>
  </si>
  <si>
    <t>28377122</t>
  </si>
  <si>
    <t>izolace tepelná potrubí z pěnového polyetylenu 63 x 13 mm</t>
  </si>
  <si>
    <t>1888683104</t>
  </si>
  <si>
    <t>713463211</t>
  </si>
  <si>
    <t>Montáž izolace tepelné potrubí potrubními pouzdry s Al fólií staženými Al páskou 1x D do 50 mm</t>
  </si>
  <si>
    <t>982858255</t>
  </si>
  <si>
    <t>Montáž izolace tepelné potrubí a ohybů tvarovkami nebo deskami potrubními pouzdry s povrchovou úpravou hliníkovou fólií (izolační materiál ve specifikaci) přelepenými samolepící hliníkovou páskou potrubí jednovrstvá D do 50 mm</t>
  </si>
  <si>
    <t>63154530</t>
  </si>
  <si>
    <t>pouzdro izolační potrubní s jednostrannou Al fólií max. 250/100 °C 22/30 mm</t>
  </si>
  <si>
    <t>1097155311</t>
  </si>
  <si>
    <t>63154531</t>
  </si>
  <si>
    <t>pouzdro izolační potrubní s jednostrannou Al fólií max. 250/100 °C 28/30 mm</t>
  </si>
  <si>
    <t>6387128</t>
  </si>
  <si>
    <t>63154572</t>
  </si>
  <si>
    <t>pouzdro izolační potrubní s jednostrannou Al fólií max. 250/100 °C 35/40 mm</t>
  </si>
  <si>
    <t>-717836298</t>
  </si>
  <si>
    <t>63154603</t>
  </si>
  <si>
    <t>pouzdro izolační potrubní s jednostrannou Al fólií max. 250/100 °C 42/50 mm</t>
  </si>
  <si>
    <t>-1744197555</t>
  </si>
  <si>
    <t>63154535</t>
  </si>
  <si>
    <t>pouzdro izolační potrubní s jednostrannou Al fólií max. 250/100 °C 60/30 mm</t>
  </si>
  <si>
    <t>1036316102</t>
  </si>
  <si>
    <t>998713202</t>
  </si>
  <si>
    <t>Přesun hmot procentní pro izolace tepelné v objektech v do 12 m</t>
  </si>
  <si>
    <t>-1397153467</t>
  </si>
  <si>
    <t>Přesun hmot pro izolace tepelné stanovený procentní sazbou (%) z ceny vodorovná dopravní vzdálenost do 50 m v objektech výšky přes 6 do 12 m</t>
  </si>
  <si>
    <t>721</t>
  </si>
  <si>
    <t>Zdravotechnika - vnitřní kanalizace</t>
  </si>
  <si>
    <t>721110962</t>
  </si>
  <si>
    <t>Potrubí kameninové propojení potrubí DN 125</t>
  </si>
  <si>
    <t>-954773113</t>
  </si>
  <si>
    <t>Opravy odpadního potrubí kameninového propojení dosavadního potrubí DN 125</t>
  </si>
  <si>
    <t>721171808</t>
  </si>
  <si>
    <t>Demontáž potrubí z PVC do D 114</t>
  </si>
  <si>
    <t>-2055410174</t>
  </si>
  <si>
    <t>Demontáž potrubí z novodurových trub odpadních nebo připojovacích přes 75 do D 114</t>
  </si>
  <si>
    <t>721171914</t>
  </si>
  <si>
    <t>Potrubí z PP propojení potrubí DN 75</t>
  </si>
  <si>
    <t>2073947172</t>
  </si>
  <si>
    <t>Opravy odpadního potrubí plastového propojení dosavadního potrubí DN 75</t>
  </si>
  <si>
    <t>721171915</t>
  </si>
  <si>
    <t>Potrubí z PP propojení potrubí DN 110</t>
  </si>
  <si>
    <t>-1730073365</t>
  </si>
  <si>
    <t>Opravy odpadního potrubí plastového propojení dosavadního potrubí DN 110</t>
  </si>
  <si>
    <t>721173316</t>
  </si>
  <si>
    <t>Potrubí kanalizační z PVC SN 4 dešťové DN 125</t>
  </si>
  <si>
    <t>-1146418860</t>
  </si>
  <si>
    <t>Potrubí z plastových trub PVC SN4 dešťové DN 125</t>
  </si>
  <si>
    <t>721173401</t>
  </si>
  <si>
    <t>Potrubí kanalizační z PVC SN 4 svodné DN 110</t>
  </si>
  <si>
    <t>812443757</t>
  </si>
  <si>
    <t>Potrubí z plastových trub PVC SN4 svodné (ležaté) DN 110</t>
  </si>
  <si>
    <t>721173402</t>
  </si>
  <si>
    <t>Potrubí kanalizační z PVC SN 4 svodné DN 125</t>
  </si>
  <si>
    <t>623867925</t>
  </si>
  <si>
    <t>Potrubí z plastových trub PVC SN4 svodné (ležaté) DN 125</t>
  </si>
  <si>
    <t>721174040</t>
  </si>
  <si>
    <t>PVC hadice 3/8"</t>
  </si>
  <si>
    <t>89913849</t>
  </si>
  <si>
    <t>721174041</t>
  </si>
  <si>
    <t>Potrubí kanalizační z PP připojovací DN 32</t>
  </si>
  <si>
    <t>1466076984</t>
  </si>
  <si>
    <t xml:space="preserve">Potrubí z plastových trub polypropylenové připojovací DN 32
</t>
  </si>
  <si>
    <t>721174043</t>
  </si>
  <si>
    <t>Potrubí kanalizační z PP připojovací DN 50</t>
  </si>
  <si>
    <t>-474339867</t>
  </si>
  <si>
    <t>Potrubí z plastových trub polypropylenové připojovací DN 50</t>
  </si>
  <si>
    <t>721174044</t>
  </si>
  <si>
    <t>Potrubí kanalizační z PP připojovací DN 70</t>
  </si>
  <si>
    <t>-827380449</t>
  </si>
  <si>
    <t>Potrubí z plastových trub polypropylenové připojovací DN 70</t>
  </si>
  <si>
    <t>721174045</t>
  </si>
  <si>
    <t>Potrubí kanalizační z PP připojovací DN 100</t>
  </si>
  <si>
    <t>551133355</t>
  </si>
  <si>
    <t>Potrubí z plastových trub polypropylenové připojovací DN 100</t>
  </si>
  <si>
    <t>721194105</t>
  </si>
  <si>
    <t>Vyvedení a upevnění odpadních výpustek DN 50</t>
  </si>
  <si>
    <t>-1667572433</t>
  </si>
  <si>
    <t>Vyměření přípojek na potrubí vyvedení a upevnění odpadních výpustek DN 50</t>
  </si>
  <si>
    <t>721194109</t>
  </si>
  <si>
    <t>Vyvedení a upevnění odpadních výpustek DN 100</t>
  </si>
  <si>
    <t>2027398056</t>
  </si>
  <si>
    <t>Vyměření přípojek na potrubí vyvedení a upevnění odpadních výpustek DN 100</t>
  </si>
  <si>
    <t>721211403</t>
  </si>
  <si>
    <t>Vpusť podlahová s vodorovným odtokem DN 50/75 a zápachovou uzávěrkou</t>
  </si>
  <si>
    <t>1681871612</t>
  </si>
  <si>
    <t>Podlahové vpusti s vodorovným odtokem DN 50/75 a zápachovou uzávěrkou</t>
  </si>
  <si>
    <t>721226R01</t>
  </si>
  <si>
    <t xml:space="preserve">Kalich pro úkapy DN32 se zápachovou uzávěrkou </t>
  </si>
  <si>
    <t>-1809395881</t>
  </si>
  <si>
    <t xml:space="preserve">Kalich pro úkapy DN32 se zápachovou uzávěrkou a přídavnou mechanickou uzávěrkou - kuličkou pro suchý stav
</t>
  </si>
  <si>
    <t>721242115</t>
  </si>
  <si>
    <t>Lapač střešních splavenin z PP se zápachovou klapkou a lapacím košem DN 110</t>
  </si>
  <si>
    <t>-1834672397</t>
  </si>
  <si>
    <t>Lapače střešních splavenin polypropylenové (PP) DN 110</t>
  </si>
  <si>
    <t>721274123</t>
  </si>
  <si>
    <t>Přivzdušňovací ventil vnitřní odpadních potrubí DN 100</t>
  </si>
  <si>
    <t>1020008576</t>
  </si>
  <si>
    <t>Ventily přivzdušňovací odpadních potrubí vnitřní DN 100</t>
  </si>
  <si>
    <t>721290111</t>
  </si>
  <si>
    <t>Zkouška těsnosti potrubí kanalizace vodou do DN 125</t>
  </si>
  <si>
    <t>1323908283</t>
  </si>
  <si>
    <t>Zkouška těsnosti kanalizace v objektech vodou do DN 125</t>
  </si>
  <si>
    <t>998721202</t>
  </si>
  <si>
    <t>Přesun hmot procentní pro vnitřní kanalizace v objektech v do 12 m</t>
  </si>
  <si>
    <t>923509351</t>
  </si>
  <si>
    <t>Přesun hmot pro vnitřní kanalizace stanovený procentní sazbou (%) z ceny vodorovná dopravní vzdálenost do 50 m v objektech výšky přes 6 do 12 m</t>
  </si>
  <si>
    <t>722</t>
  </si>
  <si>
    <t>Zdravotechnika - vnitřní vodovod</t>
  </si>
  <si>
    <t>722130233</t>
  </si>
  <si>
    <t>Potrubí vodovodní ocelové závitové pozinkované svařované běžné DN 25</t>
  </si>
  <si>
    <t>-1726499071</t>
  </si>
  <si>
    <t>Potrubí z ocelových trubek pozinkovaných závitových svařovaných běžných DN 25</t>
  </si>
  <si>
    <t>722130234</t>
  </si>
  <si>
    <t>Potrubí vodovodní ocelové závitové pozinkované svařované běžné DN 32</t>
  </si>
  <si>
    <t>214725680</t>
  </si>
  <si>
    <t>Potrubí z ocelových trubek pozinkovaných závitových svařovaných běžných DN 32</t>
  </si>
  <si>
    <t>722173914</t>
  </si>
  <si>
    <t>Potrubí plastové spoje svar polyfuze D do 32 mm</t>
  </si>
  <si>
    <t>1766608526</t>
  </si>
  <si>
    <t xml:space="preserve">Spoje rozvodů vody z plastů svary polyfuzí D přes 25 do 32 mm - napojení nového potrubí na stávající
</t>
  </si>
  <si>
    <t>722174R22</t>
  </si>
  <si>
    <t>Potrubí vodovodní plastové PP-RCT svar polyfuze PN 20 D 20 x 2,3 mm</t>
  </si>
  <si>
    <t>547618202</t>
  </si>
  <si>
    <t>Potrubí z plastových trubek z polypropylenu PP-RCT svařovaných polyfuzně PN 20 (SDR 6) D 20 x 2,3</t>
  </si>
  <si>
    <t>722174R23</t>
  </si>
  <si>
    <t>Potrubí vodovodní plastové PP-RCT svar polyfuze PN 20 D 25 x 2,8 mm</t>
  </si>
  <si>
    <t>1664891187</t>
  </si>
  <si>
    <t>Potrubí z plastových trubek z polypropylenu PP-RCT svařovaných polyfuzně PN 20 (SDR 6) D 25 x 2,8</t>
  </si>
  <si>
    <t>722174R24</t>
  </si>
  <si>
    <t>Potrubí vodovodní plastové PP-RCT svar polyfuze PN 20 D 32 x 3,6 mm</t>
  </si>
  <si>
    <t>-1234181969</t>
  </si>
  <si>
    <t>Potrubí z plastových trubek z polypropylenu PP-RCT svařovaných polyfuzně PN 20 (SDR 6) D 32 x 3,6</t>
  </si>
  <si>
    <t>722174R25</t>
  </si>
  <si>
    <t>Potrubí vodovodní plastové PP-RCT svar polyfuze PN 20 D 40 x 4,5 mm</t>
  </si>
  <si>
    <t>-905525239</t>
  </si>
  <si>
    <t>Potrubí z plastových trubek z polypropylenu PP-RCT svařovaných polyfuzně PN 20 (SDR 6) D 40 x 4,5</t>
  </si>
  <si>
    <t>722174R26</t>
  </si>
  <si>
    <t>Potrubí vodovodní plastové PP-RCT svar polyfuze PN 20 D 50 x 8,4 mm</t>
  </si>
  <si>
    <t>-556992396</t>
  </si>
  <si>
    <t>Potrubí z plastových trubek z polypropylenu PP-RCT svařovaných polyfuzně PN 20 (SDR 6) D 50 x 8,4</t>
  </si>
  <si>
    <t>722174R27</t>
  </si>
  <si>
    <t>Potrubí vodovodní plastové PP-RCT svar polyfuze PN 20 D 63 x 10,5 mm</t>
  </si>
  <si>
    <t>145898145</t>
  </si>
  <si>
    <t>Potrubí z plastových trubek z polypropylenu PP-RCT svařovaných polyfuzně PN 20 (SDR 6) D 63 x 10,5</t>
  </si>
  <si>
    <t>722190401</t>
  </si>
  <si>
    <t>Vyvedení a upevnění výpustku do DN 25</t>
  </si>
  <si>
    <t>1189909786</t>
  </si>
  <si>
    <t>Zřízení přípojek na potrubí vyvedení a upevnění výpustek do DN 25</t>
  </si>
  <si>
    <t>722221134</t>
  </si>
  <si>
    <t>Ventil výtokový G 1/2 s jedním závitem</t>
  </si>
  <si>
    <t>soubor</t>
  </si>
  <si>
    <t>-260176210</t>
  </si>
  <si>
    <t>Armatury s jedním závitem ventily výtokové G 1/2</t>
  </si>
  <si>
    <t>722225R01</t>
  </si>
  <si>
    <t>Zkušební kohout G 3/4</t>
  </si>
  <si>
    <t>1012573024</t>
  </si>
  <si>
    <t>722231073</t>
  </si>
  <si>
    <t>Ventil zpětný mosazný G 3/4 PN 10 do 110°C se dvěma závity</t>
  </si>
  <si>
    <t>1392695355</t>
  </si>
  <si>
    <t>Armatury se dvěma závity ventily zpětné mosazné PN 10 do 110°C G 3/4</t>
  </si>
  <si>
    <t>722231076</t>
  </si>
  <si>
    <t>Ventil zpětný mosazný G 6/4 PN 10 do 110°C se dvěma závity</t>
  </si>
  <si>
    <t>-289541452</t>
  </si>
  <si>
    <t>Armatury se dvěma závity ventily zpětné mosazné PN 10 do 110°C G 6/4</t>
  </si>
  <si>
    <t>722231141</t>
  </si>
  <si>
    <t>Ventil závitový pojistný rohový G 1/2</t>
  </si>
  <si>
    <t>1983620065</t>
  </si>
  <si>
    <t>Armatury se dvěma závity ventily pojistné rohové G 1/2</t>
  </si>
  <si>
    <t>722232043</t>
  </si>
  <si>
    <t>Kohout kulový přímý G 1/2 PN 42 do 185°C vnitřní závit</t>
  </si>
  <si>
    <t>1712237530</t>
  </si>
  <si>
    <t>Armatury se dvěma závity kulové kohouty PN 42 do 185 °C přímé vnitřní závit G 1/2</t>
  </si>
  <si>
    <t>722232044</t>
  </si>
  <si>
    <t>Kohout kulový přímý G 3/4 PN 42 do 185°C vnitřní závit</t>
  </si>
  <si>
    <t>-797928832</t>
  </si>
  <si>
    <t>Armatury se dvěma závity kulové kohouty PN 42 do 185 °C přímé vnitřní závit G 3/4</t>
  </si>
  <si>
    <t>722232045</t>
  </si>
  <si>
    <t>Kohout kulový přímý G 1 PN 42 do 185°C vnitřní závit</t>
  </si>
  <si>
    <t>-1763693810</t>
  </si>
  <si>
    <t>Armatury se dvěma závity kulové kohouty PN 42 do 185 °C přímé vnitřní závit G 1</t>
  </si>
  <si>
    <t>722232046</t>
  </si>
  <si>
    <t>Kohout kulový přímý G 5/4 PN 42 do 185°C vnitřní závit</t>
  </si>
  <si>
    <t>-537466865</t>
  </si>
  <si>
    <t>Armatury se dvěma závity kulové kohouty PN 42 do 185 °C přímé vnitřní závit G 5/4</t>
  </si>
  <si>
    <t>722232047</t>
  </si>
  <si>
    <t>Kohout kulový přímý G 6/4 PN 42 do 185°C vnitřní závit</t>
  </si>
  <si>
    <t>-1692848843</t>
  </si>
  <si>
    <t>Armatury se dvěma závity kulové kohouty PN 42 do 185 °C přímé vnitřní závit G 6/4</t>
  </si>
  <si>
    <t>722232061</t>
  </si>
  <si>
    <t>Kohout kulový přímý G 1/2 PN 42 do 185°C vnitřní závit s vypouštěním</t>
  </si>
  <si>
    <t>-1602978094</t>
  </si>
  <si>
    <t>Armatury se dvěma závity kulové kohouty PN 42 do 185 °C přímé vnitřní závit s vypouštěním G 1/2</t>
  </si>
  <si>
    <t>722232062</t>
  </si>
  <si>
    <t>Kohout kulový přímý G 3/4 PN 42 do 185°C vnitřní závit s vypouštěním</t>
  </si>
  <si>
    <t>-1864657786</t>
  </si>
  <si>
    <t>Armatury se dvěma závity kulové kohouty PN 42 do 185 °C přímé vnitřní závit s vypouštěním G 3/4</t>
  </si>
  <si>
    <t>722232064</t>
  </si>
  <si>
    <t>Kohout kulový přímý G 5/4 PN 42 do 185°C vnitřní závit s vypouštěním</t>
  </si>
  <si>
    <t>-1711591409</t>
  </si>
  <si>
    <t>Armatury se dvěma závity kulové kohouty PN 42 do 185 °C přímé vnitřní závit s vypouštěním G 5/4</t>
  </si>
  <si>
    <t>722232065</t>
  </si>
  <si>
    <t>Kohout kulový přímý G 6/4 PN 42 do 185°C vnitřní závit s vypouštěním</t>
  </si>
  <si>
    <t>-276944891</t>
  </si>
  <si>
    <t>Armatury se dvěma závity kulové kohouty PN 42 do 185 °C přímé vnitřní závit s vypouštěním G 6/4</t>
  </si>
  <si>
    <t>722232504</t>
  </si>
  <si>
    <t>Potrubní oddělovač G 5/4 PN 10 do 65°C vnější závit</t>
  </si>
  <si>
    <t>-1791879201</t>
  </si>
  <si>
    <t>Armatury se dvěma závity potrubní oddělovače vnější závit PN 10 do 65 °C G 5/4</t>
  </si>
  <si>
    <t>734220101</t>
  </si>
  <si>
    <t>Ventil závitový regulační přímý do G 3/4 PN 20 do 100°C vyvažovací</t>
  </si>
  <si>
    <t>1866564234</t>
  </si>
  <si>
    <t>Ventily regulační závitové vyvažovací přímé PN 20 do 100°C do G 3/4</t>
  </si>
  <si>
    <t>722290226</t>
  </si>
  <si>
    <t>Zkouška těsnosti vodovodního potrubí závitového do DN 50</t>
  </si>
  <si>
    <t>-379672209</t>
  </si>
  <si>
    <t>Zkoušky, proplach a desinfekce vodovodního potrubí zkoušky těsnosti vodovodního potrubí závitového do DN 50</t>
  </si>
  <si>
    <t>722290234</t>
  </si>
  <si>
    <t>Proplach a dezinfekce vodovodního potrubí do DN 80</t>
  </si>
  <si>
    <t>1132764690</t>
  </si>
  <si>
    <t>Zkoušky, proplach a desinfekce vodovodního potrubí proplach a desinfekce vodovodního potrubí do DN 80</t>
  </si>
  <si>
    <t>998722202</t>
  </si>
  <si>
    <t>Přesun hmot procentní pro vnitřní vodovod v objektech v do 12 m</t>
  </si>
  <si>
    <t>99687190</t>
  </si>
  <si>
    <t>Přesun hmot pro vnitřní vodovod stanovený procentní sazbou (%) z ceny vodorovná dopravní vzdálenost do 50 m v objektech výšky přes 6 do 12 m</t>
  </si>
  <si>
    <t>724</t>
  </si>
  <si>
    <t>Zdravotechnika - strojní vybavení</t>
  </si>
  <si>
    <t>724131111</t>
  </si>
  <si>
    <t>Kompaktní zařízení pro shromažďovábí a následné přečerpání kondenzátů/úkapů do splaškové kanalizace</t>
  </si>
  <si>
    <t>1714139946</t>
  </si>
  <si>
    <t>Kompaktní zařízení pro shromažďovábí a následné přečerpání kondenzátů/úkapů do splaškové kanalizace, refereční typ Grundfos Conlift</t>
  </si>
  <si>
    <t>724242211</t>
  </si>
  <si>
    <t>Filtr domácí na studenou vodu G 3/4" se zpětným proplachem</t>
  </si>
  <si>
    <t>2087460765</t>
  </si>
  <si>
    <t>Zařízení pro úpravu vody filtry domácí na studenou vodu se zpětným proplachem G 3/4"</t>
  </si>
  <si>
    <t>732211113</t>
  </si>
  <si>
    <t>Ohřívač stacionární zásobníkový s jedním výměníkem PN 0,6/1,0 o objemu 148 l v.pl. 1,45 m2</t>
  </si>
  <si>
    <t>2075622656</t>
  </si>
  <si>
    <t>Nepřímotopné zásobníkové ohřívače TUV stacionární s jedním teplosměnným výměníkem PN 0,6 MPa/1,0 MPa, t = 80°C/110°C objem zásobníku / v.pl. m2 výměníku 148 l / 1,45 m2</t>
  </si>
  <si>
    <t>732421201</t>
  </si>
  <si>
    <t>Čerpadlo teplovodní mokroběžné závitové cirkulační DN 15 výtlak do 0,9 m průtok 0,35 m3/h pro TUV</t>
  </si>
  <si>
    <t>-340095872</t>
  </si>
  <si>
    <t>Čerpadla teplovodní závitová mokroběžná cirkulační pro TUV (elektronicky řízená) PN 10, do 80°C DN přípojky/dopravní výška H (m) - čerpací výkon Q (m3/h) DN 15 / do 0,9 m / 0,35 m3/h</t>
  </si>
  <si>
    <t>998724202</t>
  </si>
  <si>
    <t>Přesun hmot procentní pro strojní vybavení v objektech v do 12 m</t>
  </si>
  <si>
    <t>-116878111</t>
  </si>
  <si>
    <t>Přesun hmot pro strojní vybavení stanovený procentní sazbou (%) z ceny vodorovná dopravní vzdálenost do 50 m v objektech výšky přes 6 do 12 m</t>
  </si>
  <si>
    <t>725</t>
  </si>
  <si>
    <t>Zdravotechnika - zařizovací předměty</t>
  </si>
  <si>
    <t>725112022</t>
  </si>
  <si>
    <t>Klozet keramický závěsný na nosné stěny s hlubokým splachováním odpad vodorovný</t>
  </si>
  <si>
    <t>1744513388</t>
  </si>
  <si>
    <t>Zařízení záchodů klozety keramické závěsné na nosné stěny s hlubokým splachováním odpad vodorovný</t>
  </si>
  <si>
    <t>725112R02</t>
  </si>
  <si>
    <t>Klozet keramický závěsný na nosné stěny s hlubokým splachováním odpad vodorovný, pro tělesně postižené</t>
  </si>
  <si>
    <t>-1364152013</t>
  </si>
  <si>
    <t>Zařízení záchodů klozety keramické závěsné na nosné stěny s hlubokým splachováním odpad vodorovný, pro tělesně postižené</t>
  </si>
  <si>
    <t>725121525</t>
  </si>
  <si>
    <t>Pisoárový záchodek automatický s radarovým senzorem</t>
  </si>
  <si>
    <t>-148961837</t>
  </si>
  <si>
    <t>Pisoárové záchodky keramické automatické s radarovým senzorem</t>
  </si>
  <si>
    <t>725211602</t>
  </si>
  <si>
    <t>Umyvadlo keramické připevněné na stěnu šrouby bílé bez krytu na sifon 550 mm</t>
  </si>
  <si>
    <t>-907775763</t>
  </si>
  <si>
    <t>Umyvadla keramická bez výtokových armatur se zápachovou uzávěrkou připevněná na stěnu šrouby bílá bez sloupu nebo krytu na sifon 550 mm</t>
  </si>
  <si>
    <t>725211681</t>
  </si>
  <si>
    <t>Umyvadlo keramické zdravotní připevněné na stěnu šrouby bílé 640 mm</t>
  </si>
  <si>
    <t>809742518</t>
  </si>
  <si>
    <t>Umyvadla keramická bez výtokových armatur zdravotní se zápachovou uzávěrkou připevněná na stěnu šrouby bílá 640 mm</t>
  </si>
  <si>
    <t>725231203</t>
  </si>
  <si>
    <t>Bidet bez armatur výtokových keramický závěsný se zápachovou uzávěrkou</t>
  </si>
  <si>
    <t>-1181509615</t>
  </si>
  <si>
    <t>Bidety bez výtokových armatur se zápachovou uzávěrkou keramické závěsné</t>
  </si>
  <si>
    <t>725241112</t>
  </si>
  <si>
    <t>Vanička sprchová akrylátová čtvercová 900x900 mm</t>
  </si>
  <si>
    <t>60728667</t>
  </si>
  <si>
    <t>Sprchové vaničky, boxy, kouty a zástěny sprchové vaničky akrylátové čtvercové 900x900 mm</t>
  </si>
  <si>
    <t>725245103</t>
  </si>
  <si>
    <t>Zástěna sprchová jednokřídlá do výšky 2000 mm a šířky 900 mm</t>
  </si>
  <si>
    <t>427018921</t>
  </si>
  <si>
    <t>Sprchové vaničky, boxy, kouty a zástěny zástěny sprchové do výšky 2000 mm dveře jednokřídlé, šířky 900 mm</t>
  </si>
  <si>
    <t>725245113</t>
  </si>
  <si>
    <t>Zástěna sprchová jednokřídlá boční do výšky 2000 mm a šířky 900 mm</t>
  </si>
  <si>
    <t>-274966663</t>
  </si>
  <si>
    <t>Sprchové vaničky, boxy, kouty a zástěny zástěny sprchové do výšky 2000 mm dveře jednokřídlé pevné, boční, šířky 900 mm</t>
  </si>
  <si>
    <t>725291703</t>
  </si>
  <si>
    <t>Doplňky zařízení koupelen a záchodů smaltované madlo rovné dl 500 mm</t>
  </si>
  <si>
    <t>-1591110935</t>
  </si>
  <si>
    <t>Doplňky zařízení koupelen a záchodů smaltované madla rovná, délky 500 mm</t>
  </si>
  <si>
    <t>725291712</t>
  </si>
  <si>
    <t>Doplňky zařízení koupelen a záchodů smaltované madlo krakorcové dl 834 mm</t>
  </si>
  <si>
    <t>-329475779</t>
  </si>
  <si>
    <t>Doplňky zařízení koupelen a záchodů smaltované madla krakorcová, délky 834 mm</t>
  </si>
  <si>
    <t>725291722</t>
  </si>
  <si>
    <t>Doplňky zařízení koupelen a záchodů smaltované madlo krakorcové sklopné dl 834 mm</t>
  </si>
  <si>
    <t>184919780</t>
  </si>
  <si>
    <t>Doplňky zařízení koupelen a záchodů smaltované madla krakorcová sklopná, délky 834 mm</t>
  </si>
  <si>
    <t>725311121</t>
  </si>
  <si>
    <t>Dřez jednoduchý nerezový - dodávka kuchyně</t>
  </si>
  <si>
    <t>1213866662</t>
  </si>
  <si>
    <t xml:space="preserve">Dřezy bez výtokových armatur jednoduché nerezové s odkapávací plochou </t>
  </si>
  <si>
    <t>725331111</t>
  </si>
  <si>
    <t>Výlevka bez výtokových armatur keramická se sklopnou plastovou mřížkou 500 mm</t>
  </si>
  <si>
    <t>1331750707</t>
  </si>
  <si>
    <t>Výlevky bez výtokových armatur a splachovací nádrže keramické se sklopnou plastovou mřížkou 425 mm</t>
  </si>
  <si>
    <t>725813111</t>
  </si>
  <si>
    <t>Ventil rohový bez připojovací trubičky nebo flexi hadičky G 1/2</t>
  </si>
  <si>
    <t>-195499766</t>
  </si>
  <si>
    <t>Ventily rohové bez připojovací trubičky nebo flexi hadičky G 1/2</t>
  </si>
  <si>
    <t>725821311</t>
  </si>
  <si>
    <t>Baterie dřezová nástěnná páková s otáčivým kulatým ústím a délkou ramínka 200 mm, pro výlevku</t>
  </si>
  <si>
    <t>660517090</t>
  </si>
  <si>
    <t>Baterie dřezové nástěnné pákové s otáčivým kulatým ústím a délkou ramínka 200 mm</t>
  </si>
  <si>
    <t>725821326</t>
  </si>
  <si>
    <t>Baterie dřezová stojánková páková s otáčivým kulatým ústím a délkou ramínka 265 mm</t>
  </si>
  <si>
    <t>-1535682276</t>
  </si>
  <si>
    <t>Baterie dřezové stojánkové pákové s otáčivým ústím a délkou ramínka 265 mm</t>
  </si>
  <si>
    <t>725822612</t>
  </si>
  <si>
    <t>Baterie umyvadlová stojánková páková s výpustí</t>
  </si>
  <si>
    <t>1433032467</t>
  </si>
  <si>
    <t>Baterie umyvadlové stojánkové pákové s výpustí</t>
  </si>
  <si>
    <t>725823112</t>
  </si>
  <si>
    <t>Baterie bidetové stojánkové pákové s výpustí</t>
  </si>
  <si>
    <t>1229716966</t>
  </si>
  <si>
    <t>725841333</t>
  </si>
  <si>
    <t>Baterie sprchová podomítková s přepínačem a pevnou sprchou</t>
  </si>
  <si>
    <t>341873115</t>
  </si>
  <si>
    <t>Baterie sprchové podomítkové (zápustné) s přepínačem a pevnou sprchou</t>
  </si>
  <si>
    <t>725861102</t>
  </si>
  <si>
    <t>Zápachová uzávěrka pro umyvadla DN 40</t>
  </si>
  <si>
    <t>1471997270</t>
  </si>
  <si>
    <t>Zápachové uzávěrky zařizovacích předmětů pro umyvadla DN 40</t>
  </si>
  <si>
    <t>725862103</t>
  </si>
  <si>
    <t>Zápachová uzávěrka pro dřezy DN 40/50</t>
  </si>
  <si>
    <t>-723997614</t>
  </si>
  <si>
    <t>Zápachové uzávěrky zařizovacích předmětů pro dřezy DN 40/50</t>
  </si>
  <si>
    <t>725865312</t>
  </si>
  <si>
    <t>Zápachová uzávěrka sprchových van DN 40/50 s kulovým kloubem na odtoku a odpadním ventilem</t>
  </si>
  <si>
    <t>-86079399</t>
  </si>
  <si>
    <t>Zápachové uzávěrky zařizovacích předmětů pro vany sprchových koutů s kulovým kloubem na odtoku DN 40/50 a odpadním ventilem</t>
  </si>
  <si>
    <t>998725202</t>
  </si>
  <si>
    <t>Přesun hmot procentní pro zařizovací předměty v objektech v do 12 m</t>
  </si>
  <si>
    <t>-1427346224</t>
  </si>
  <si>
    <t>Přesun hmot pro zařizovací předměty stanovený procentní sazbou (%) z ceny vodorovná dopravní vzdálenost do 50 m v objektech výšky přes 6 do 12 m</t>
  </si>
  <si>
    <t>726</t>
  </si>
  <si>
    <t>Zdravotechnika - předstěnové instalace</t>
  </si>
  <si>
    <t>726111011</t>
  </si>
  <si>
    <t>Instalační předstěna - bidet s nastavitelnou hl do 160 mm do masivní zděné kce</t>
  </si>
  <si>
    <t>219902358</t>
  </si>
  <si>
    <t>Předstěnové instalační systémy pro zazdění do masivních zděných konstrukcí pro bidety, s nastavitelnou hloubkou 120 až 160 mm</t>
  </si>
  <si>
    <t>726111031</t>
  </si>
  <si>
    <t>Instalační předstěna - klozet s ovládáním zepředu v 1080 mm závěsný do masivní zděné kce</t>
  </si>
  <si>
    <t>2065167114</t>
  </si>
  <si>
    <t>Předstěnové instalační systémy pro zazdění do masivních zděných konstrukcí pro závěsné klozety ovládání zepředu, stavební výška 1080 mm</t>
  </si>
  <si>
    <t>998726212</t>
  </si>
  <si>
    <t>Přesun hmot procentní pro instalační prefabrikáty v objektech v do 12 m</t>
  </si>
  <si>
    <t>-1265874051</t>
  </si>
  <si>
    <t>Přesun hmot pro instalační prefabrikáty stanovený procentní sazbou (%) z ceny vodorovná dopravní vzdálenost do 50 m v objektech výšky přes 6 do 12 m</t>
  </si>
  <si>
    <t>HZS</t>
  </si>
  <si>
    <t>Hodinové zúčtovací sazby</t>
  </si>
  <si>
    <t>HZS2211</t>
  </si>
  <si>
    <t>Hodinová zúčtovací sazba instalatér - demontáže stávajících zařízení a potrubí</t>
  </si>
  <si>
    <t>hod</t>
  </si>
  <si>
    <t>512</t>
  </si>
  <si>
    <t>1962541360</t>
  </si>
  <si>
    <t>Hodinové zúčtovací sazby profesí PSV provádění stavebních instalací instalatér</t>
  </si>
  <si>
    <t>HZS2491</t>
  </si>
  <si>
    <t>Hodinová zúčtovací sazba dělník zednických výpomocí</t>
  </si>
  <si>
    <t>2081216964</t>
  </si>
  <si>
    <t>Hodinové zúčtovací sazby profesí PSV zednické výpomoci a pomocné práce PSV dělník zednických výpomocí</t>
  </si>
  <si>
    <t>D1.4 - Vytápění</t>
  </si>
  <si>
    <t>4.1 - Strojní zařízení</t>
  </si>
  <si>
    <t xml:space="preserve">    4.1.2 - Spalinová kaskáda čítající kouřovod, přívod vzduchu, komín</t>
  </si>
  <si>
    <t xml:space="preserve">    4.1.3 - Zásobník teplé vody</t>
  </si>
  <si>
    <t>4.2 - Potrubí, tvarovky</t>
  </si>
  <si>
    <t xml:space="preserve">    4.2.a - Měděné trubky bezešvé hladké podle</t>
  </si>
  <si>
    <t xml:space="preserve">    4.2.b - Chráničky na stropní a stěnové průchodky z</t>
  </si>
  <si>
    <t>4.3 - Otopná tělesa</t>
  </si>
  <si>
    <t xml:space="preserve">    4.3.a - Otopná tělesa ocelová desková s jemným</t>
  </si>
  <si>
    <t>4.4 - Doplňkové konstrukce, armatury</t>
  </si>
  <si>
    <t xml:space="preserve">    4.4.a - Smyčkový regulační ventil TA Hydronics se zajištěním, vždy kontrolovatelným a plynulým počátečním na</t>
  </si>
  <si>
    <t xml:space="preserve">    4.4.b - Hydronický regulátor tlakové diference – regulátor tlaku s omezením průtoku  PN 20 do 120°C</t>
  </si>
  <si>
    <t xml:space="preserve">    4.4.c - Kulový kohout uzavírací závitový</t>
  </si>
  <si>
    <t xml:space="preserve">    4.4.d - Kulový kohout vypouštěcí</t>
  </si>
  <si>
    <t>4.5 - Izolace</t>
  </si>
  <si>
    <t xml:space="preserve">    4.5.a - Izolace potrubí izolačními trubicemi na bázi</t>
  </si>
  <si>
    <t xml:space="preserve">    4.5.b - Izolace potrubí izolačními pouzdry z minerální</t>
  </si>
  <si>
    <t>4.6 - Zkoušky zařízení</t>
  </si>
  <si>
    <t>4.1</t>
  </si>
  <si>
    <t>Strojní zařízení</t>
  </si>
  <si>
    <t>4.1.1</t>
  </si>
  <si>
    <t>Kondenzační plynový kotel v kaskádě 2ks.</t>
  </si>
  <si>
    <t>Poznámka k položce:_x000D_
stacionární zaměněný za stávající, přepojený na pův. Vedení; rozmezí tepelného výkonu 80/60°C 10,1 – 35kW; spotřeba plynu 3,7m3/h, 2kPa; Rozměry: 570/700/1255 mm 102 kg ; včetne regulace, čidla pro zásobník TV, ; dodávka + montáž; Výrobek: např. 2x Protherm Medvěd KKS Condens 35 KKS; 2-kotlová kaskáda</t>
  </si>
  <si>
    <t>4.1.2</t>
  </si>
  <si>
    <t>Spalinová kaskáda čítající kouřovod, přívod vzduchu, komín</t>
  </si>
  <si>
    <t>Pol98</t>
  </si>
  <si>
    <t>LIK T-kus pro přívod vzduchu 80/125</t>
  </si>
  <si>
    <t>ks</t>
  </si>
  <si>
    <t>Pol99</t>
  </si>
  <si>
    <t>Kaskádový paket OFFSET pro 2 kotle bez ZK 125/80</t>
  </si>
  <si>
    <t>Pol100</t>
  </si>
  <si>
    <t>Zpětná klapka (vč. sifonu a zátky)80</t>
  </si>
  <si>
    <t>Pol101</t>
  </si>
  <si>
    <t>Trubka s hrdlem 1m 125</t>
  </si>
  <si>
    <t>Pol102</t>
  </si>
  <si>
    <t>Trubka s hrdlem 0,5m 60</t>
  </si>
  <si>
    <t>Pol103</t>
  </si>
  <si>
    <t>Revizní T-kus 125</t>
  </si>
  <si>
    <t>Pol104</t>
  </si>
  <si>
    <t>Hrdlo-hrdlo (pro sání) 80</t>
  </si>
  <si>
    <t>Pol105</t>
  </si>
  <si>
    <t>Trubkový díl s 87° odbočkou 125/80</t>
  </si>
  <si>
    <t>Pol106</t>
  </si>
  <si>
    <t>Zátka s hrdlem 125</t>
  </si>
  <si>
    <t>Pol107</t>
  </si>
  <si>
    <t>Koleno 45° 125</t>
  </si>
  <si>
    <t>Pol108</t>
  </si>
  <si>
    <t>Trubka s hrdlem 0,5m 125</t>
  </si>
  <si>
    <t>Pol109</t>
  </si>
  <si>
    <t>Trubka s hrdlem 0,25m 125</t>
  </si>
  <si>
    <t>Pol110</t>
  </si>
  <si>
    <t>Pateční koleno starr 87° s kotvením 125</t>
  </si>
  <si>
    <t>Pol111</t>
  </si>
  <si>
    <t>Trubka s hrdlem 2m 125</t>
  </si>
  <si>
    <t>Pol112</t>
  </si>
  <si>
    <t>Komínová hlavice pevná (komplet) plast, černá 125</t>
  </si>
  <si>
    <t>Pol113</t>
  </si>
  <si>
    <t>Distanční objímka universální</t>
  </si>
  <si>
    <t>4.1.3</t>
  </si>
  <si>
    <t>Zásobník teplé vody</t>
  </si>
  <si>
    <t>Pol114</t>
  </si>
  <si>
    <t>S jedním vnitřním hadem, stacionární, včetně izolace a přip. Armatur</t>
  </si>
  <si>
    <t>Poznámka k položce:_x000D_
Max. provozní teplota                 110 °C; Objem:                                       144 l; Trvalý výkon :                             527 l/h; Připojení          :                          DN25; Průměr / výška:                         590 mm /988 mm; provozní tlak                              PN10; Výkon výměníku                        35 KW</t>
  </si>
  <si>
    <t>4.1.4</t>
  </si>
  <si>
    <t>Demontáž stávajících dosloužilých zařízení 2x kotel + zásobník</t>
  </si>
  <si>
    <t>Poznámka k položce:_x000D_
Odkouření, vložka zařízení bude ekologicky zlikvidováno; Dodat včetně potřebných í certifikátů a montovat, včetně uvedení do provozu.; uzavřít smlouvu s následným servisem; V době záruky ocenit servisní prohlídky a veškeré nutné práce; Uvedení do provozu, práce šéf montéra, ; zaškolení obsluhy</t>
  </si>
  <si>
    <t>4.1.5</t>
  </si>
  <si>
    <t>soubor činností k zprovonění kaskády kotlů</t>
  </si>
  <si>
    <t>4.2</t>
  </si>
  <si>
    <t>Potrubí, tvarovky</t>
  </si>
  <si>
    <t>4.2.a</t>
  </si>
  <si>
    <t>Měděné trubky bezešvé hladké podle</t>
  </si>
  <si>
    <t>4.2.1</t>
  </si>
  <si>
    <t>d15</t>
  </si>
  <si>
    <t>4.2.2</t>
  </si>
  <si>
    <t>d18</t>
  </si>
  <si>
    <t>4.2.3</t>
  </si>
  <si>
    <t>d22</t>
  </si>
  <si>
    <t>4.2.4</t>
  </si>
  <si>
    <t>d28</t>
  </si>
  <si>
    <t>4.2.5</t>
  </si>
  <si>
    <t>d35</t>
  </si>
  <si>
    <t>4.2.6</t>
  </si>
  <si>
    <t>d42</t>
  </si>
  <si>
    <t>4.2.b</t>
  </si>
  <si>
    <t>Chráničky na stropní a stěnové průchodky z</t>
  </si>
  <si>
    <t>4.2.7</t>
  </si>
  <si>
    <t>DN 50</t>
  </si>
  <si>
    <t>4.3</t>
  </si>
  <si>
    <t>Otopná tělesa</t>
  </si>
  <si>
    <t>4.3.a</t>
  </si>
  <si>
    <t>Otopná tělesa ocelová desková s jemným</t>
  </si>
  <si>
    <t>4.3.1</t>
  </si>
  <si>
    <t>RADIK 22 VK  500/500 (White RAL 9016)</t>
  </si>
  <si>
    <t>RADIK 22 VK 500/500 (White RAL 9016)</t>
  </si>
  <si>
    <t>4.3.2</t>
  </si>
  <si>
    <t>RADIK 22 VK  500/600 (White RAL 9016)</t>
  </si>
  <si>
    <t>RADIK 22 VK 500/600 (White RAL 9016)</t>
  </si>
  <si>
    <t>4.3.3</t>
  </si>
  <si>
    <t>RADIK 22 VK  500/1200 (White RAL 9016)</t>
  </si>
  <si>
    <t>RADIK 22 VK 500/1200 (White RAL 9016)</t>
  </si>
  <si>
    <t>4.3.4</t>
  </si>
  <si>
    <t>RADIK 22 VK  600/600 (White RAL 9016)</t>
  </si>
  <si>
    <t>RADIK 22 VK 600/600 (White RAL 9016)</t>
  </si>
  <si>
    <t>4.3.5</t>
  </si>
  <si>
    <t>RADIK 22 VKL  500/600 (White RAL 9016)</t>
  </si>
  <si>
    <t>RADIK 22 VKL 500/600 (White RAL 9016)</t>
  </si>
  <si>
    <t>4.3.6</t>
  </si>
  <si>
    <t>RADIK 22 VKL  500/800 (White RAL 9016)</t>
  </si>
  <si>
    <t>RADIK 22 VKL 500/800 (White RAL 9016)</t>
  </si>
  <si>
    <t>4.3.7</t>
  </si>
  <si>
    <t>RADIK 22 VKL  500/1000 (White RAL 9016)</t>
  </si>
  <si>
    <t>RADIK 22 VKL 500/1000 (White RAL 9016)</t>
  </si>
  <si>
    <t>4.3.8</t>
  </si>
  <si>
    <t>RADIK 22 VKL  500/1200 (White RAL 9016)</t>
  </si>
  <si>
    <t>RADIK 22 VKL 500/1200 (White RAL 9016)</t>
  </si>
  <si>
    <t>4.3.9</t>
  </si>
  <si>
    <t>RADIK 22 VKL  600/600 (White RAL 9016)</t>
  </si>
  <si>
    <t>RADIK 22 VKL 600/600 (White RAL 9016)</t>
  </si>
  <si>
    <t>Pol115</t>
  </si>
  <si>
    <t>RADIK KLASIK 22  500/600 (White RAL 9016)</t>
  </si>
  <si>
    <t>RADIK KLASIK 22 500/600 (White RAL 9016)</t>
  </si>
  <si>
    <t>Pol116</t>
  </si>
  <si>
    <t>RADIK KLASIK 22  600/600 (White RAL 9016)</t>
  </si>
  <si>
    <t>RADIK KLASIK 22 600/600 (White RAL 9016)</t>
  </si>
  <si>
    <t>4.3.10</t>
  </si>
  <si>
    <t>Uzavírací šroubení s dvojitým kulovým kohoutem, rohové</t>
  </si>
  <si>
    <t>Poznámka k položce:_x000D_
Materiál: mosaz podle ČSN EN 12164, ČSN EN 12165, ČSN EN 12168; Povrch: niklovaná mosaz; Balení obsahuje: uzavírací těsnění a převlečnou maticí G 3/4; 2 připojovací spoje G 3/4 x G 1/2; včetně svěrného šroubení</t>
  </si>
  <si>
    <t>4.3.11</t>
  </si>
  <si>
    <t>Termostatická hlavice se zabudovaným</t>
  </si>
  <si>
    <t>Poznámka k položce:_x000D_
čidlem, rozsah hodnoty nastavení 6 - 26°C.; S připojovacím závitem M30x1,5 mm; Bílý/RAL 9010; Dodat a montovat.</t>
  </si>
  <si>
    <t>4.3.12</t>
  </si>
  <si>
    <t>Termostatický ventil s jemným přednastavením</t>
  </si>
  <si>
    <t>Poznámka k položce:_x000D_
max. tlak 10 bar, mosaz, rohové provedení; Dodat a montovat.</t>
  </si>
  <si>
    <t>4.3.13</t>
  </si>
  <si>
    <t>Svěrné a uzavírací šroubení</t>
  </si>
  <si>
    <t>Poznámka k položce:_x000D_
Materiál: mosaz podle ČSN EN 12164, ČSN EN 12165, ČSN EN 12168; Povrch: niklovaná mosaz; Balení se skládá: z opěrného pouzdra, upínacího kroužku a převlečné matice; Dodat a montovat.</t>
  </si>
  <si>
    <t>4.3.14</t>
  </si>
  <si>
    <t>Otopná tělesa kvůli omítkářským a</t>
  </si>
  <si>
    <t>Poznámka k položce:_x000D_
malířským pracem odmontovat a znovu namontovat</t>
  </si>
  <si>
    <t>4.4</t>
  </si>
  <si>
    <t>Doplňkové konstrukce, armatury</t>
  </si>
  <si>
    <t>4.4.a</t>
  </si>
  <si>
    <t>Smyčkový regulační ventil TA Hydronics se zajištěním, vždy kontrolovatelným a plynulým počátečním na</t>
  </si>
  <si>
    <t>4.4.1</t>
  </si>
  <si>
    <t>Výrobce / Typ  : např. IMI TA HYDRONICS DN 20</t>
  </si>
  <si>
    <t>Výrobce / Typ : např. IMI TA HYDRONICS DN 20</t>
  </si>
  <si>
    <t>4.4.2</t>
  </si>
  <si>
    <t>Výrobce / Typ  : např. IMI TA HYDRONICS DN 25</t>
  </si>
  <si>
    <t>Výrobce / Typ : např. IMI TA HYDRONICS DN 25</t>
  </si>
  <si>
    <t>4.4.3</t>
  </si>
  <si>
    <t>Výrobce / Typ  : např. IMI TA HYDRONICS DN 32</t>
  </si>
  <si>
    <t>Výrobce / Typ : např. IMI TA HYDRONICS DN 32</t>
  </si>
  <si>
    <t>4.4.b</t>
  </si>
  <si>
    <t>Hydronický regulátor tlakové diference – regulátor tlaku s omezením průtoku  PN 20 do 120°C</t>
  </si>
  <si>
    <t>4.4.4</t>
  </si>
  <si>
    <t>4.4.5</t>
  </si>
  <si>
    <t>4.4.6</t>
  </si>
  <si>
    <t>4.4.c</t>
  </si>
  <si>
    <t>Kulový kohout uzavírací závitový</t>
  </si>
  <si>
    <t>4.4.7</t>
  </si>
  <si>
    <t>DN 20</t>
  </si>
  <si>
    <t>4.4.8</t>
  </si>
  <si>
    <t>DN 25</t>
  </si>
  <si>
    <t>4.4.9</t>
  </si>
  <si>
    <t>DN 32</t>
  </si>
  <si>
    <t>4.4.d</t>
  </si>
  <si>
    <t>Kulový kohout vypouštěcí</t>
  </si>
  <si>
    <t>4.4.10</t>
  </si>
  <si>
    <t>DN15</t>
  </si>
  <si>
    <t>4.5</t>
  </si>
  <si>
    <t>Izolace</t>
  </si>
  <si>
    <t>4.5.a</t>
  </si>
  <si>
    <t>Izolace potrubí izolačními trubicemi na bázi</t>
  </si>
  <si>
    <t>4.5.1</t>
  </si>
  <si>
    <t>tloušťka:9mm-potrubí d20 a menší</t>
  </si>
  <si>
    <t>4.5.b</t>
  </si>
  <si>
    <t>Izolace potrubí izolačními pouzdry z minerální</t>
  </si>
  <si>
    <t>4.5.2</t>
  </si>
  <si>
    <t>30mm-potrubí d25</t>
  </si>
  <si>
    <t>4.5.3</t>
  </si>
  <si>
    <t>30mm-potrubí d32</t>
  </si>
  <si>
    <t>4.5.4</t>
  </si>
  <si>
    <t>30mm-potrubí d40</t>
  </si>
  <si>
    <t>4.6</t>
  </si>
  <si>
    <t>Zkoušky zařízení</t>
  </si>
  <si>
    <t>4.6.1</t>
  </si>
  <si>
    <t>Celkové odzkoušení vytápěcího zařízení</t>
  </si>
  <si>
    <t>Poznámka k položce:_x000D_
a zkouška dle ČSN 06 0310 v délce; trvání 72 hodin.; Před odzkoušením musí být zařízení ; propláchnuto, vyčištěny lapače kalu. ; O provedených zkouškách bude vystaven ; protokol a zařízení předáno uživateli včetně; zaškolení obsluhy.</t>
  </si>
  <si>
    <t>4.6.2</t>
  </si>
  <si>
    <t>Tlakové zkoušky  potrubí topné vody včetně vypuštění a napušt. Systému</t>
  </si>
  <si>
    <t>Tlakové zkoušky potrubí topné vody včetně vypuštění a napušt. Systému</t>
  </si>
  <si>
    <t>Poznámka k položce:_x000D_
pomocí zapisovače tlaku po dobu 24 hodin.</t>
  </si>
  <si>
    <t>4.6.3</t>
  </si>
  <si>
    <t>Zkouška  zařízení provozní(topná a dilatační)zkouška), včetně</t>
  </si>
  <si>
    <t>Zkouška zařízení provozní(topná a dilatační)zkouška), včetně</t>
  </si>
  <si>
    <t>Poznámka k položce:_x000D_
zaregulování systému</t>
  </si>
  <si>
    <t>4.6.4</t>
  </si>
  <si>
    <t>Provozní dokumentace ( skutečného stavu)</t>
  </si>
  <si>
    <t>4.6.5</t>
  </si>
  <si>
    <t>Revizní zprávy</t>
  </si>
  <si>
    <t>D1.5 - Elektromontáže</t>
  </si>
  <si>
    <t>D1 - KABEL SILOVÝ, IZOLACE PVC, KABEL SDĚLOVACÍ</t>
  </si>
  <si>
    <t>D2 - SPÍNAČE, PŘEPÍNAČE, ZAPUŠTĚNÉ – barva slonová kost</t>
  </si>
  <si>
    <t>D3 - ZÁSUVKY NN ZAPUŠTĚNÉ, ZÁSUVKY SDĚLOVACÍ – barva sl. kost</t>
  </si>
  <si>
    <t>D4 - RÁMEČKY PRO PŘÍSTROJE – barva sl. kost</t>
  </si>
  <si>
    <t>D5 - KRABICE, TRUBKY, PŘÍCHYTKY</t>
  </si>
  <si>
    <t>D6 - UKONČENÍ KABELŮ A VODIČŮ</t>
  </si>
  <si>
    <t>D7 - VZDUCHOTECHNIKA</t>
  </si>
  <si>
    <t>D8 - SVÍTIDLA</t>
  </si>
  <si>
    <t>D9 - SNÍMAČE POHYBU</t>
  </si>
  <si>
    <t>D10 - ROZVÁDĚČE</t>
  </si>
  <si>
    <t>D11 - EZS, KAMEROVÝ SYSTÉM</t>
  </si>
  <si>
    <t>D12 - VIDEOTELEFON</t>
  </si>
  <si>
    <t>D13 - SANITÁRNÍ PŘÍSTROJE</t>
  </si>
  <si>
    <t>D14 - UZEMNĚNÍ A POSPOJOVÁNÍ</t>
  </si>
  <si>
    <t>D15 - DEMONTÁŽE</t>
  </si>
  <si>
    <t>D16 - STAVEBNÍ  A ZEMNÍ PRÁCE</t>
  </si>
  <si>
    <t>D17 - OSTATNÍ PROFESE</t>
  </si>
  <si>
    <t>D1</t>
  </si>
  <si>
    <t>KABEL SILOVÝ, IZOLACE PVC, KABEL SDĚLOVACÍ</t>
  </si>
  <si>
    <t>Pol1</t>
  </si>
  <si>
    <t>CYKY-O 3x1.5, pevně</t>
  </si>
  <si>
    <t>Pol2</t>
  </si>
  <si>
    <t>CYKY-J 3x1.5, pevně</t>
  </si>
  <si>
    <t>Pol3</t>
  </si>
  <si>
    <t>CYKY-J 3x2.5, pevně</t>
  </si>
  <si>
    <t>Pol4</t>
  </si>
  <si>
    <t>CYKY-J 4x10, pevně</t>
  </si>
  <si>
    <t>Pol5</t>
  </si>
  <si>
    <t>CYKY-J 5x2.5, pevně</t>
  </si>
  <si>
    <t>Pol6</t>
  </si>
  <si>
    <t>CYKY-J 5x10, pevně</t>
  </si>
  <si>
    <t>Pol7</t>
  </si>
  <si>
    <t>CYKY-J 7x1.5, pevně</t>
  </si>
  <si>
    <t>Pol8</t>
  </si>
  <si>
    <t>CYKY-O 3x1.5, pod omítkou</t>
  </si>
  <si>
    <t>Pol9</t>
  </si>
  <si>
    <t>CYKY-J 3x1.5, pod omítkou</t>
  </si>
  <si>
    <t>Pol10</t>
  </si>
  <si>
    <t>CYKY-J 3x2.5, pod omítkou</t>
  </si>
  <si>
    <t>Pol11</t>
  </si>
  <si>
    <t>CYKY-J 4x10, pod omítkou</t>
  </si>
  <si>
    <t>Pol12</t>
  </si>
  <si>
    <t>CYKY-J 5x2.5, pod omítkou</t>
  </si>
  <si>
    <t>Pol13</t>
  </si>
  <si>
    <t>CYKY-J 5x10, pod omítkou</t>
  </si>
  <si>
    <t>Pol14</t>
  </si>
  <si>
    <t>CYKY-J 7x1.5, pod omítkou</t>
  </si>
  <si>
    <t>Pol15</t>
  </si>
  <si>
    <t>Speciální izolovaný kabel 2x1 mm2  -systém domácího telefonu</t>
  </si>
  <si>
    <t>Speciální izolovaný kabel 2x1 mm2 -systém domácího telefonu</t>
  </si>
  <si>
    <t>Pol16</t>
  </si>
  <si>
    <t>UTP CAT6 PVC</t>
  </si>
  <si>
    <t>D2</t>
  </si>
  <si>
    <t>SPÍNAČE, PŘEPÍNAČE, ZAPUŠTĚNÉ – barva slonová kost</t>
  </si>
  <si>
    <t>Pol17</t>
  </si>
  <si>
    <t>Spínač kolébkový bezšroubový, řazení 1, 1So, pro vodiče 1-2,5 mm2</t>
  </si>
  <si>
    <t>Pol18</t>
  </si>
  <si>
    <t>Spínač kolébkový bezšroubový, řazení 5, pro vodiče 1-2,5 mm2</t>
  </si>
  <si>
    <t>Pol19</t>
  </si>
  <si>
    <t>Spínač kolébkový bezšroubový, řazení 6, pro vodiče 1-2,5 mm2</t>
  </si>
  <si>
    <t>Pol20</t>
  </si>
  <si>
    <t>Spínač kolébkový bezšroubový, řazení 6+6, pro vodiče 1-2,5 mm2</t>
  </si>
  <si>
    <t>Pol21</t>
  </si>
  <si>
    <t>Spínač kolébkový bezšroubový, řazení 7, pro vodiče 1-2,5 mm2</t>
  </si>
  <si>
    <t>Pol22</t>
  </si>
  <si>
    <t>Spínač stiskací, zapuštěný, se signalizační doutnavkou, s propojovacími svorkami N a PE, Stupeň krytí: IP 55; 25 (10) A, 400 V AC; Šroubové svorky; Řazení: 3</t>
  </si>
  <si>
    <t>Pol23</t>
  </si>
  <si>
    <t>Kryt spínače kolébkového, pro spínače řazení 1, 6, 7. pro ovládače řazení 1/0, cena montáže krytu je zahrnuta v montážní ceně příslušného spínače</t>
  </si>
  <si>
    <t>Pol24</t>
  </si>
  <si>
    <t>Kryt spínače kolébkového dělený, pro přístroj spínače řazení 5, 6+6 (6+1), 1/0+1/0, cena montáže krytu je zahrnuta v montážní ceně příslušného spínače</t>
  </si>
  <si>
    <t>D3</t>
  </si>
  <si>
    <t>ZÁSUVKY NN ZAPUŠTĚNÉ, ZÁSUVKY SDĚLOVACÍ – barva sl. kost</t>
  </si>
  <si>
    <t>Pol25</t>
  </si>
  <si>
    <t>Zásuvka jednonásobná bezšroubová, s clonkami, pro vodiče 1,5-2,5 mm2 Cu, rozměr 81x81mm. Přístroj je určen pro montáž do elektroinstalačních krabic o vnitřním průměru 68 mm, koncová</t>
  </si>
  <si>
    <t>Pol26</t>
  </si>
  <si>
    <t>Zásuvka jednonásobná bezšroubová, s clonkami, pro vodiče 1,5-2,5 mm2 Cu, rozměr 81x81mm. Přístroj je určen pro montáž do elektroinstalačních krabic o vnitřním průměru 68 mm, průběžná</t>
  </si>
  <si>
    <t>Pol27</t>
  </si>
  <si>
    <t>Zásuvka s ochranou před přepětím, jednonásobná bezšroubová, optická signalizace poruchy,IP 40, pro vodiče 1,5-2,5 mm2 Cu, rozměr 81x81mm. Přístroj je určen pro montáž do elektroinstalačních krabic o vnitřním průměru 68 mm, koncová</t>
  </si>
  <si>
    <t>Pol28</t>
  </si>
  <si>
    <t>Přístroj zásuvky datové;součástí dodávky je vázací páska, krytka a pojistka proti vytlačení z nosné masky;Upevnění zacvaknutím; samozařezávací svorky., Cat. 6E/u</t>
  </si>
  <si>
    <t>Pol29</t>
  </si>
  <si>
    <t>Kryt zásuvky datové s popisovým polem, s kovovým upevňovacím třmenem. cena montáže zahrnuta v ceně montáže přístroje datové zásuvky</t>
  </si>
  <si>
    <t>Pol30</t>
  </si>
  <si>
    <t>Maska nosná s 1 otvorem pro dva přístroje zásuvky datové, cena montáže zahrnuta v ceně montáže přístroje datové zásuvky</t>
  </si>
  <si>
    <t>D4</t>
  </si>
  <si>
    <t>RÁMEČKY PRO PŘÍSTROJE – barva sl. kost</t>
  </si>
  <si>
    <t>Pol31</t>
  </si>
  <si>
    <t>Rámeček pro elektroinstalační přístroje, jednonásobný, rozměr 81x81mm, cena montáže krytu je zahrnuta v montážní ceně příslušného přístroje</t>
  </si>
  <si>
    <t>D5</t>
  </si>
  <si>
    <t>KRABICE, TRUBKY, PŘÍCHYTKY</t>
  </si>
  <si>
    <t>Pol32</t>
  </si>
  <si>
    <t>Krabice přístrojová pod omítku, materiál: tvrdý samozhášivý polyvinylchlorid (PVC),Vyhovují pro montáž na a do hmot třídy reakce na oheň A1 - D,  průměr:73 mm, hloubka:42 mm</t>
  </si>
  <si>
    <t>Krabice přístrojová pod omítku, materiál: tvrdý samozhášivý polyvinylchlorid (PVC),Vyhovují pro montáž na a do hmot třídy reakce na oheň A1 - D, průměr:73 mm, hloubka:42 mm</t>
  </si>
  <si>
    <t>Pol33</t>
  </si>
  <si>
    <t>krabice odbočná pod omítku s víčkem, materiál: tvrdý samozhášivý polyvinylchlorid (PVC),Vyhovují pro montáž na a do hmot třídy reakce na oheň A1 - D,  průměr:73 mm, hloubka:42 mm</t>
  </si>
  <si>
    <t>krabice odbočná pod omítku s víčkem, materiál: tvrdý samozhášivý polyvinylchlorid (PVC),Vyhovují pro montáž na a do hmot třídy reakce na oheň A1 - D, průměr:73 mm, hloubka:42 mm</t>
  </si>
  <si>
    <t>Pol34</t>
  </si>
  <si>
    <t>Krabice přístrojová pod omítku, materiál: tvrdý samozhášivý polyvinylchlorid (PVC),Vyhovují pro montáž na a do hmot třídy reakce na oheň A1 - D,  průměr:73 mm, hloubka:66 mm</t>
  </si>
  <si>
    <t>Krabice přístrojová pod omítku, materiál: tvrdý samozhášivý polyvinylchlorid (PVC),Vyhovují pro montáž na a do hmot třídy reakce na oheň A1 - D, průměr:73 mm, hloubka:66 mm</t>
  </si>
  <si>
    <t>Pol35</t>
  </si>
  <si>
    <t xml:space="preserve">Ohebná trubka s velmi nízkou mechanickou odolností (ČSN); materiál: samozhášivý polyvinylchlorid (PVC); mechanická pevnost: 125N/5cm; trubka je samozhášivá a je možné ji pokládat na a do hořlavých hmot všech tříd reakce na oheň (A1 - F); ; vnitřní průměr </t>
  </si>
  <si>
    <t>Ohebná trubka s velmi nízkou mechanickou odolností (ČSN); materiál: samozhášivý polyvinylchlorid (PVC); mechanická pevnost: 125N/5cm; trubka je samozhášivá a je možné ji pokládat na a do hořlavých hmot všech tříd reakce na oheň (A1 - F); ; vnitřní průměr min.: 35 mm; barva:šedobílá RAL 9002; odpovídá normám: EN 61 386-1121; pevně</t>
  </si>
  <si>
    <t>Pol36</t>
  </si>
  <si>
    <t>Ohebná trubka s velmi nízkou mechanickou odolností (ČSN); materiál: samozhášivý polyvinylchlorid (PVC); mechanická pevnost: 125N/5cm; trubka je samozhášivá a je možné ji pokládat na a do hořlavých hmot všech tříd reakce na oheň (A1 - F); vnější průměr tru</t>
  </si>
  <si>
    <t>Ohebná trubka s velmi nízkou mechanickou odolností (ČSN); materiál: samozhášivý polyvinylchlorid (PVC); mechanická pevnost: 125N/5cm; trubka je samozhášivá a je možné ji pokládat na a do hořlavých hmot všech tříd reakce na oheň (A1 - F); vnější průměr trubky: 21,2 mm; vnitřní průměr min.: 16 mm; barva:šedobílá RAL 9002; odpovídá normám: EN 61 386-1121; pod omítku a pevně</t>
  </si>
  <si>
    <t>Pol37</t>
  </si>
  <si>
    <t>2329- trubka ohebná , do betonu</t>
  </si>
  <si>
    <t>Pol38</t>
  </si>
  <si>
    <t>chránička optického kabelu (oranžová), 20/25mm</t>
  </si>
  <si>
    <t>Pol39</t>
  </si>
  <si>
    <t>Příchytka kabelová</t>
  </si>
  <si>
    <t>Pol40</t>
  </si>
  <si>
    <t>Příchytka trubky ohebné pr. 16 mm</t>
  </si>
  <si>
    <t>Pol41</t>
  </si>
  <si>
    <t>Hmoždinka PE + vrut</t>
  </si>
  <si>
    <t>Pol42</t>
  </si>
  <si>
    <t>Svorka kabelová, 5x1-2,5mm2</t>
  </si>
  <si>
    <t>D6</t>
  </si>
  <si>
    <t>UKONČENÍ KABELŮ A VODIČŮ</t>
  </si>
  <si>
    <t>Pol43</t>
  </si>
  <si>
    <t>3x1,5 až 4 mm2</t>
  </si>
  <si>
    <t>Pol44</t>
  </si>
  <si>
    <t>5x1,5 až 4 mm2</t>
  </si>
  <si>
    <t>Pol45</t>
  </si>
  <si>
    <t>4x10 mm2</t>
  </si>
  <si>
    <t>Pol46</t>
  </si>
  <si>
    <t>5x10 mm2</t>
  </si>
  <si>
    <t>D7</t>
  </si>
  <si>
    <t>VZDUCHOTECHNIKA</t>
  </si>
  <si>
    <t>Pol47</t>
  </si>
  <si>
    <t>Ventilátor - montáž se zapojením</t>
  </si>
  <si>
    <t>Pol48</t>
  </si>
  <si>
    <t>Doběhový spínač</t>
  </si>
  <si>
    <t>D8</t>
  </si>
  <si>
    <t>SVÍTIDLA</t>
  </si>
  <si>
    <t>Pol49</t>
  </si>
  <si>
    <t>A – LED SVÍTIDLO PŘISAZENÉ KANCELÁŘSKÉ 31W/3400lm/IP20</t>
  </si>
  <si>
    <t>Pol50</t>
  </si>
  <si>
    <t>B – LED SVÍTIDLO PŘISAZENÉ KANCELÁŘSKÉ 23W/2700lm/IP20</t>
  </si>
  <si>
    <t>Pol51</t>
  </si>
  <si>
    <t>C – LED SVÍTIDLO PŘISAZENÉ 20W/2000lm/ kulaté</t>
  </si>
  <si>
    <t>Pol52</t>
  </si>
  <si>
    <t>D – LED SVÍTIDLO PŘISAZENÉ 20W/2000lm/ kulaté S ČIDLEM POHYBU</t>
  </si>
  <si>
    <t>Pol53</t>
  </si>
  <si>
    <t>N – SVÍTIDLO NOUZOVÉ LED AUTONOMNOST 1HOD. NAPOJENÉ NA NESPÍNANOU FÁZI</t>
  </si>
  <si>
    <t>Pol54</t>
  </si>
  <si>
    <t>SV- Svítidlo dle výběru investora projektu</t>
  </si>
  <si>
    <t>D9</t>
  </si>
  <si>
    <t>SNÍMAČE POHYBU</t>
  </si>
  <si>
    <t>Pol55</t>
  </si>
  <si>
    <t>Snímač pohybu</t>
  </si>
  <si>
    <t>D10</t>
  </si>
  <si>
    <t>ROZVÁDĚČE</t>
  </si>
  <si>
    <t>Pol56</t>
  </si>
  <si>
    <t>RACK</t>
  </si>
  <si>
    <t>Poznámka k položce:_x000D_
19" nástěnný rozvaděč jednodílný např. 18U/500mm - 1ks; Patch panel  48 x RJ45 CAT6 UTP - 1ks; Zapojení a proměření kabeláže - 1ks</t>
  </si>
  <si>
    <t>Pol57</t>
  </si>
  <si>
    <t>Rozváděč RP2 pro min. 120 modulů např. 590X915x160</t>
  </si>
  <si>
    <t>Poznámka k položce:_x000D_
Oceloplechová  konstrukce instalační 2-18 - 1ks; Plastový rám+dveře 2U-18 - 1ks;  Protipožární úprava EI45, 2U-18 - 1ks; 10B-1 Jistič - 1ks; 16B-1 Jistič - 28ks; 16B-3 Jistič - 6ks; Proudový chránič 4-pólový, 40-4-030 - 4ks; Proudový chránič s nadproudovou ochranou 10B-1N-030AC - 2ks; Proudový chránič s nadproudovou ochranou 16B-1N-030AC - 1ks; Svodič přepětí, typ 2, čtyřpólová varistorová přepěťová ochrana,Typ SPD , T2;Jmenovité napětí Un 230V AC;Nejvyšší trvalé provozní napětí Uc 275 V AC; Nejvyšší trvalé provozní napětí  Uc 350 V DC ;Jmenovitý výbojový proud (8/20 µs)  In  20,00 kA ;Maximální výbojový proud (8/20 µs) Imax 40,00 kA; Napěťová ochranná hladina při 5 kA;  Up 0,90 kV; Napěťová ochranná hladina , Up 1,35kV Jmenovitý zkratový proud ISCCR 50 kA; Maximální předjištění   160 A gL/gG; Doba odezvy ta 25 ns - 1ks;  Vypínač 3 pól. 40A - 1ks; Řadová svornice 4 A, DIN, 0,5-6mm2 (32 A) - 53ks; Podružný materiál - 1ks</t>
  </si>
  <si>
    <t>Pol58</t>
  </si>
  <si>
    <t>Rozváděč RH1, zapuštěný v protipož odolnosti El45, pro min. 50 modulů</t>
  </si>
  <si>
    <t>Poznámka k položce:_x000D_
Oceloplechový  Rám+dveře 1U-12 - 1ks; Plastová konstrukce instalační 1-12 - 1ks;  Protipožární úprava EI45 , 1U12 - 1ks;  Vypínač 3 pól. 40A - 1ks; SPD typ 1 a typ 2 - kombinovaný svodič bleskových proudů a přepětí; Jmenovité napětí; Un 230 V AC; Nejvyšší trvalé provozní napětí:  Uc 260 V AC;  Jmenovitý zatěžovací proud pro "V" zapojení:  , IL 125 A; Impulsní výbojový proud (10/350 µs): Iimp 25,00 kA ; Jmenovitý výbojový proud (8/20 µs): In 30,00 kA ; Maximální výbojový proud (8/20 µs):  Imax 60,00 kA; Reziduální napětí MOV při In:  , Ures 0,85 kV; Napěťová ochranná hladina: Up 1,50 kV; Jmenovitý zkratový proud:  , Isccr 50 kA ; maximální předjištění: 250 A gL/gG; Maximální předjištění pro "V" zapojení : 125 A gL/gG; Doba odezvy ta: 100 ns ; TOV 5 s L-N: 335  V; TOV charakteristika (TOV 5 s): výdržná; Průřez připojovaných vodičů pevný - min: 2,50  mm2 ; Průřez připojovaných vodičů pevný - max : 50,00 mm2; Průřez připojovaných vodičů slaněný - min: 2,50 mm2; Průřez připojovaných vodičů slaněný - max:  35,00 mm2 ; Signalizace poruchy: červené zbarvení indikačního pole; Dálková signalizace:  bezpotenciálový přepínací kontakt;  Kontakty dálkové signalizace:  250 V / 0,5 A AC, 250 V / 0,1 A DC; Maximální průřez  vodičů dálkové signalizace: 1,5  mm2 ; Stupeň krytí : IP 20;  Montáž : lišta DIN 35 mm - 1ks; Proudový chránič s nadproudovou ochranou 10B-1N-030AC - 2ks; 16B-3 Jistič - 1ks; 10B-1 Jistič - 2ks; 16B-1 Jistič - 1ks; 20B-3 Jistič - 1ks; 25B-3 Jistič - 1ks; 32B-3 Jistič - 1ks; Podružný materiál - 1ks</t>
  </si>
  <si>
    <t>Pol59</t>
  </si>
  <si>
    <t>Rozváděč ER</t>
  </si>
  <si>
    <t>Poznámka k položce:_x000D_
Elektroměrový rozváděč, 1x jednosazbový, 3f, 40A 320 x 1830 x 250 mm - 1ks; 40B-3 Jistič - 1ks; Podružný materiál - 1ks</t>
  </si>
  <si>
    <t>D11</t>
  </si>
  <si>
    <t>EZS, KAMEROVÝ SYSTÉM</t>
  </si>
  <si>
    <t>Pol60</t>
  </si>
  <si>
    <t>Ohebná trubka s velmi nízkou mechanickou odolností (ČSN); materiál: samozhášivý polyvinylchlorid (PVC); mechanická pevnost: 125N/5cm; trubka je samozhášivá a je možné ji pokládat na a do hořlavých hmot všech tříd reakce na oheň (A1 - F); vnější průměr trubky: 21,2 mm; vnitřní průměr min.: 16 mm; barva:šedobílá RAL 9002; odpovídá normám: EN 61 386-1121; pod omítku</t>
  </si>
  <si>
    <t>Pol61</t>
  </si>
  <si>
    <t>Kabel VL 06-6x0,22</t>
  </si>
  <si>
    <t>Pol62</t>
  </si>
  <si>
    <t>Kabel SBĚRNICE VLB 24-2x1+4x0,22</t>
  </si>
  <si>
    <t>Pol63</t>
  </si>
  <si>
    <t>Ústředna pro 192 prvků</t>
  </si>
  <si>
    <t>Pol64</t>
  </si>
  <si>
    <t>AKKU SMART 12V/18Ah</t>
  </si>
  <si>
    <t>Pol65</t>
  </si>
  <si>
    <t>modul LAN/INTERNET</t>
  </si>
  <si>
    <t>Pol66</t>
  </si>
  <si>
    <t>GSM/GPRS komunikátor</t>
  </si>
  <si>
    <t>Pol67</t>
  </si>
  <si>
    <t>BOX  - včetně TRAFA 40VA</t>
  </si>
  <si>
    <t>BOX - včetně TRAFA 40VA</t>
  </si>
  <si>
    <t>Pol68</t>
  </si>
  <si>
    <t>Expandér pro 8 vstupů,</t>
  </si>
  <si>
    <t>Pol69</t>
  </si>
  <si>
    <t>Klávesnice LCD</t>
  </si>
  <si>
    <t>Pol70</t>
  </si>
  <si>
    <t>MAGNETICKÝ KONTAKT  - bílý - povrchový</t>
  </si>
  <si>
    <t>MAGNETICKÝ KONTAKT - bílý - povrchový</t>
  </si>
  <si>
    <t>Pol71</t>
  </si>
  <si>
    <t>ROZVODNÁ KRABIČKA, - 8 pájecích svorek + TAMPER</t>
  </si>
  <si>
    <t>Pol72</t>
  </si>
  <si>
    <t>INFRAPASIVNÍ DETEKTOR POHYBU,, - DUAL s dolním viděním + kloubový stojan</t>
  </si>
  <si>
    <t>Pol73</t>
  </si>
  <si>
    <t>VENKOVNÍ ZÁLOHOVANÁ MAGNETODYNAMICKÁ SIRÉNA, , s blikačem, 7 Ah/12V</t>
  </si>
  <si>
    <t>Pol74</t>
  </si>
  <si>
    <t>VNITŘNÍ SIRÉNA</t>
  </si>
  <si>
    <t>D12</t>
  </si>
  <si>
    <t>VIDEOTELEFON</t>
  </si>
  <si>
    <t>Pol75</t>
  </si>
  <si>
    <t>Sada, 2 jednostranná tlačítka, systém 2 vodičový (2 úč.)</t>
  </si>
  <si>
    <t>D13</t>
  </si>
  <si>
    <t>SANITÁRNÍ PŘÍSTROJE</t>
  </si>
  <si>
    <t>Pol76</t>
  </si>
  <si>
    <t>Volací systém pro imobilní osoby, set obsahuje volací tlačítko podsvětlené, tahové tlačítko, adresnou spínací jednotku, šňůrový ovladač koncový, kontrolní modul s alarmem, nulovací tlačítko a bezpečnostní transformátor, vše včetně instalačních krabic a př</t>
  </si>
  <si>
    <t>Volací systém pro imobilní osoby, set obsahuje volací tlačítko podsvětlené, tahové tlačítko, adresnou spínací jednotku, šňůrový ovladač koncový, kontrolní modul s alarmem, nulovací tlačítko a bezpečnostní transformátor, vše včetně instalačních krabic a příslušenství</t>
  </si>
  <si>
    <t>D14</t>
  </si>
  <si>
    <t>UZEMNĚNÍ A POSPOJOVÁNÍ</t>
  </si>
  <si>
    <t>Pol77</t>
  </si>
  <si>
    <t>Pospojování vodičem CYA 6 žl/z (H07V-K)</t>
  </si>
  <si>
    <t>Pol78</t>
  </si>
  <si>
    <t>Pospojování vodičem CYA 10 žl/z (H07V-K)</t>
  </si>
  <si>
    <t>Pol79</t>
  </si>
  <si>
    <t>Ekvipotencionální svorkovnice HOP, včetně vodičů, svorek a instalace</t>
  </si>
  <si>
    <t>D15</t>
  </si>
  <si>
    <t>DEMONTÁŽE</t>
  </si>
  <si>
    <t>Pol80</t>
  </si>
  <si>
    <t>Rozváděč</t>
  </si>
  <si>
    <t>Poznámka k položce:_x000D_
Identifikace stávajících funkčních prvků; Odpojení a demontáž původních prvků stávajícího rozváděče; Odvoz a zákonná likvidace demontovaného zařízení; včetně poplatku za uložení a likvidaci</t>
  </si>
  <si>
    <t>Pol81</t>
  </si>
  <si>
    <t>Elektroinstalace objektu</t>
  </si>
  <si>
    <t>Poznámka k položce:_x000D_
Identifikace nepotřebných přístrojů (včetně kabeláže) dle projektu a jejich demontáž (svítidla, spínače, zásuvky NN, zásuvky slaboproudé, kabelová vedení); Odvoz a zákonná likvidace demontovaného zařízení; včetně poplatku za uložení a likvidaci</t>
  </si>
  <si>
    <t>D16</t>
  </si>
  <si>
    <t>STAVEBNÍ  A ZEMNÍ PRÁCE</t>
  </si>
  <si>
    <t>Pol82</t>
  </si>
  <si>
    <t>Příprava kapes pro krabice</t>
  </si>
  <si>
    <t>Pol83</t>
  </si>
  <si>
    <t>Vysekání rýh pro vodiče v omítce stěn šíře 30mm, hl. 50mm</t>
  </si>
  <si>
    <t>Pol84</t>
  </si>
  <si>
    <t>Vysekání rýh pro vodiče v omítce stěn šíře 50mm, hl. 50mm</t>
  </si>
  <si>
    <t>Pol85</t>
  </si>
  <si>
    <t>Vyplnění a zaomítnutí rýh ve stěnách šíře 30mm, hl. 50mm</t>
  </si>
  <si>
    <t>Pol86</t>
  </si>
  <si>
    <t>Vyplnění a zaomítnutí rýh ve stěnách šíře 50mm, hl. 50mm</t>
  </si>
  <si>
    <t>Pol87</t>
  </si>
  <si>
    <t>Odvoz suti do 1 km</t>
  </si>
  <si>
    <t>Pol88</t>
  </si>
  <si>
    <t>Příplatek za každý další 1 km odvozu suti (odvoz 20km)</t>
  </si>
  <si>
    <t>Pol89</t>
  </si>
  <si>
    <t>Lešení lehké pomocné výška podlah 1,2m</t>
  </si>
  <si>
    <t>Pol90</t>
  </si>
  <si>
    <t>Lešení lehké pomocné výška podlah 1,9m</t>
  </si>
  <si>
    <t>Pol91</t>
  </si>
  <si>
    <t>Zabezpečení pracoviště</t>
  </si>
  <si>
    <t>Pol92</t>
  </si>
  <si>
    <t>Protipožární ucpávky kabelových tras</t>
  </si>
  <si>
    <t>Pol93</t>
  </si>
  <si>
    <t>Vícepráce způsobené neočekávanými skutečnostmi - rekonstrukce objektu s částí původní instalace bez dodání dokumentace původního stavu. Odchylky od skutečnosti prověří a vyřeší realizační firma, případně ve spolupráci s  projektantem.</t>
  </si>
  <si>
    <t>Vícepráce způsobené neočekávanými skutečnostmi - rekonstrukce objektu s částí původní instalace bez dodání dokumentace původního stavu. Odchylky od skutečnosti prověří a vyřeší realizační firma, případně ve spolupráci s projektantem.</t>
  </si>
  <si>
    <t>D17</t>
  </si>
  <si>
    <t>OSTATNÍ PROFESE</t>
  </si>
  <si>
    <t>Pol94</t>
  </si>
  <si>
    <t>Spolupráce s ostatními profesemi</t>
  </si>
  <si>
    <t>Pol95</t>
  </si>
  <si>
    <t>Revizní technik</t>
  </si>
  <si>
    <t>Pol96</t>
  </si>
  <si>
    <t>Spolupráce s revizním technikem</t>
  </si>
  <si>
    <t>Pol97</t>
  </si>
  <si>
    <t>Podružný materiál</t>
  </si>
  <si>
    <t>D1.6 - VZT</t>
  </si>
  <si>
    <t xml:space="preserve">    751 - Vzduchotechnika</t>
  </si>
  <si>
    <t>751</t>
  </si>
  <si>
    <t>Vzduchotechnika</t>
  </si>
  <si>
    <t>kruhové pozinkované potrubí O 150mm</t>
  </si>
  <si>
    <t>Poznámka k položce:_x000D_
dodávka + montáž, vedeno nad podhledem, včetně odboček a kolen, včetně závěsů, kotevního a spojovacího materiálu</t>
  </si>
  <si>
    <t>kruhové pozinkované potrubí O 125mm</t>
  </si>
  <si>
    <t>2.1</t>
  </si>
  <si>
    <t>flexi spiro potrubí tlumící O 100mm</t>
  </si>
  <si>
    <t>Poznámka k položce:_x000D_
dodávka + montáž, vedeno nad podhledem, včetně napojení na hlavní potrubí a dopojení ventilu, včetně spojovacího materiálu</t>
  </si>
  <si>
    <t>potrubní ventilátor diagonální tichý úsporný 230V O 150mm min 500m3/hod</t>
  </si>
  <si>
    <t>Poznámka k položce:_x000D_
dodávka + montáž, instalace do potrubí, s nastavitelným doběhem, spínáno s osvětlením, včetně napojení na hlavní potrubí, spínání a kotevního materiálu</t>
  </si>
  <si>
    <t>nástěnný ventilátor axiální tichý 230V O 125mm min 175m3/hod</t>
  </si>
  <si>
    <t>Poznámka k položce:_x000D_
dodávka + montáž, instalace na zeď, s nastavitelným doběhem, spínáno s osvětlením, včetně napojení na hlavní potrubí, spínání a kotevního materiálu</t>
  </si>
  <si>
    <t>požární klapka s regulovatelným talířovým ventilem EI60 s tavnou uzavírací pojistkou O 100mm</t>
  </si>
  <si>
    <t>Poznámka k položce:_x000D_
dodávka + montáž, v podhledu, včetně napojení, spojovacího a kotevního materiálu</t>
  </si>
  <si>
    <t>žaluziová klapka samotížná na fasádu plastová pro překrytí otvoru O 150mm</t>
  </si>
  <si>
    <t>Poznámka k položce:_x000D_
dodávka + montáž, venkovní, na fasádu, s protihmyzovou síťkou, včetně napojení, spojovacího a kotevního materiálu</t>
  </si>
  <si>
    <t>pevná žaluziová protidešťová mřížka na fasádu pro otvor 200x200mm</t>
  </si>
  <si>
    <t>Poznámka k položce:_x000D_
dodávka + montáž, venkovní, na fasádu, s protihmyzovou síťkou, včetně spojovacího a kotevního materiálu</t>
  </si>
  <si>
    <t>pevná žaluziová protidešťová mřížka na fasádu pro otvor 750x300mm</t>
  </si>
  <si>
    <t>zaregulování, měření vzduchových výkonů, protokol</t>
  </si>
  <si>
    <t>Poznámka k položce:_x000D_
zaregulování soustavy, provedení měření objemových výkonů, závěrečný protokol o měření</t>
  </si>
  <si>
    <t>VRN - Vedlejší rozpočtové náklady</t>
  </si>
  <si>
    <t xml:space="preserve">    VRN1 - Průzkumné, geodetické a projektové práce</t>
  </si>
  <si>
    <t xml:space="preserve">    VRN3 - Zařízení staveniště</t>
  </si>
  <si>
    <t xml:space="preserve">    VRN4 - Inženýrská činnost</t>
  </si>
  <si>
    <t>VRN1</t>
  </si>
  <si>
    <t>Průzkumné, geodetické a projektové práce</t>
  </si>
  <si>
    <t>011464000</t>
  </si>
  <si>
    <t>Měření - umělého osvětlení v učebnách</t>
  </si>
  <si>
    <t>CS ÚRS 2017 02</t>
  </si>
  <si>
    <t>1024</t>
  </si>
  <si>
    <t>823576877</t>
  </si>
  <si>
    <t>013244000</t>
  </si>
  <si>
    <t>Dopracování realizační dokumentace statické části</t>
  </si>
  <si>
    <t>643762804</t>
  </si>
  <si>
    <t>013254000</t>
  </si>
  <si>
    <t>Dokumentace skutečného provedení stavby</t>
  </si>
  <si>
    <t>-454502483</t>
  </si>
  <si>
    <t>Průzkumné, geodetické a projektové práce projektové práce dokumentace stavby (výkresová a textová) skutečného provedení stavby</t>
  </si>
  <si>
    <t>VRN3</t>
  </si>
  <si>
    <t>Zařízení staveniště</t>
  </si>
  <si>
    <t>030001000</t>
  </si>
  <si>
    <t>-222593841</t>
  </si>
  <si>
    <t>Základní rozdělení průvodních činností a nákladů zařízení staveniště</t>
  </si>
  <si>
    <t>VRN4</t>
  </si>
  <si>
    <t>Inženýrská činnost</t>
  </si>
  <si>
    <t>045002000</t>
  </si>
  <si>
    <t>Kompletační a koordinační činnost - provedení, příprava a kompletace dokladů, zkoušek a posudků požadovaných ke kolaudaci</t>
  </si>
  <si>
    <t>-1483053033</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</si>
  <si>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</si>
  <si>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</si>
  <si>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</si>
  <si>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</si>
  <si>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</si>
  <si>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</si>
  <si>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</si>
  <si>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</si>
  <si>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</si>
  <si>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</si>
  <si>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</si>
  <si>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</si>
  <si>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</si>
  <si>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</si>
  <si>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</si>
  <si>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</si>
  <si>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</si>
  <si>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</si>
  <si>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t>
  </si>
  <si>
    <t>Soupis prací pro daný typ objektu</t>
  </si>
  <si>
    <r>
      <rPr>
        <i/>
        <sz val="9"/>
        <rFont val="Trebuchet MS"/>
        <charset val="238"/>
      </rPr>
      <t xml:space="preserve">Soupis prací </t>
    </r>
    <r>
      <rPr>
        <sz val="9"/>
        <rFont val="Trebuchet MS"/>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</si>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</sst>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i/>
      <sz val="7"/>
      <color rgb="FF969696"/>
      <name val="Arial CE"/>
    </font>
    <font>
      <sz val="8"/>
      <color rgb="FF000000"/>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6" fillId="0" borderId="0" applyNumberFormat="0" applyFill="0" applyBorder="0" applyAlignment="0" applyProtection="0"/>
  </cellStyleXfs>
  <cellXfs count="39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0" fillId="0" borderId="4" xfId="0" applyBorder="1" applyAlignment="1">
      <alignment vertical="center"/>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protection locked="0"/>
    </xf>
    <xf numFmtId="0" fontId="21"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3" fillId="0" borderId="0" xfId="0" applyNumberFormat="1" applyFont="1" applyAlignment="1" applyProtection="1"/>
    <xf numFmtId="0" fontId="0" fillId="0" borderId="13" xfId="0" applyBorder="1" applyAlignment="1" applyProtection="1">
      <alignment vertical="center"/>
    </xf>
    <xf numFmtId="166" fontId="31" fillId="0" borderId="13" xfId="0" applyNumberFormat="1" applyFont="1" applyBorder="1" applyAlignment="1" applyProtection="1"/>
    <xf numFmtId="166" fontId="31" fillId="0" borderId="14" xfId="0" applyNumberFormat="1" applyFont="1" applyBorder="1" applyAlignment="1" applyProtection="1"/>
    <xf numFmtId="4" fontId="32"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5" fillId="0" borderId="23" xfId="0" applyFont="1" applyBorder="1" applyAlignment="1" applyProtection="1">
      <alignment horizontal="center" vertical="center"/>
    </xf>
    <xf numFmtId="49" fontId="35" fillId="0" borderId="23" xfId="0" applyNumberFormat="1" applyFont="1" applyBorder="1" applyAlignment="1" applyProtection="1">
      <alignment horizontal="left" vertical="center" wrapText="1"/>
    </xf>
    <xf numFmtId="0" fontId="35" fillId="0" borderId="23" xfId="0" applyFont="1" applyBorder="1" applyAlignment="1" applyProtection="1">
      <alignment horizontal="left" vertical="center" wrapText="1"/>
    </xf>
    <xf numFmtId="0" fontId="35" fillId="0" borderId="23" xfId="0" applyFont="1" applyBorder="1" applyAlignment="1" applyProtection="1">
      <alignment horizontal="center" vertical="center" wrapText="1"/>
    </xf>
    <xf numFmtId="167" fontId="35" fillId="0" borderId="23" xfId="0" applyNumberFormat="1" applyFont="1" applyBorder="1" applyAlignment="1" applyProtection="1">
      <alignment vertical="center"/>
    </xf>
    <xf numFmtId="4" fontId="35" fillId="2" borderId="23" xfId="0" applyNumberFormat="1" applyFont="1" applyFill="1" applyBorder="1" applyAlignment="1" applyProtection="1">
      <alignment vertical="center"/>
      <protection locked="0"/>
    </xf>
    <xf numFmtId="4" fontId="35" fillId="0" borderId="23" xfId="0" applyNumberFormat="1" applyFont="1" applyBorder="1" applyAlignment="1" applyProtection="1">
      <alignment vertical="center"/>
    </xf>
    <xf numFmtId="0" fontId="36" fillId="0" borderId="4" xfId="0" applyFont="1" applyBorder="1" applyAlignment="1">
      <alignment vertical="center"/>
    </xf>
    <xf numFmtId="0" fontId="35" fillId="2" borderId="15"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37" fillId="0" borderId="0" xfId="0" applyFont="1" applyAlignment="1" applyProtection="1">
      <alignment vertical="center" wrapText="1"/>
    </xf>
    <xf numFmtId="167" fontId="21" fillId="2" borderId="23" xfId="0" applyNumberFormat="1" applyFont="1" applyFill="1" applyBorder="1" applyAlignment="1" applyProtection="1">
      <alignment vertical="center"/>
      <protection locked="0"/>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38"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3"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4"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2" fillId="0" borderId="1" xfId="0" applyFont="1" applyBorder="1" applyAlignment="1">
      <alignment horizontal="center" vertical="center"/>
    </xf>
    <xf numFmtId="0" fontId="42"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3"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9" fillId="0" borderId="1" xfId="0" applyFont="1" applyBorder="1" applyAlignment="1">
      <alignment horizontal="left" vertical="center" wrapText="1"/>
    </xf>
    <xf numFmtId="0" fontId="42"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4" fillId="0" borderId="0" xfId="0" applyFont="1" applyAlignment="1">
      <alignment vertical="center"/>
    </xf>
    <xf numFmtId="0" fontId="41" fillId="0" borderId="1" xfId="0" applyFont="1" applyBorder="1" applyAlignment="1">
      <alignment vertical="center"/>
    </xf>
    <xf numFmtId="0" fontId="44" fillId="0" borderId="29" xfId="0" applyFont="1" applyBorder="1" applyAlignment="1">
      <alignment vertical="center"/>
    </xf>
    <xf numFmtId="0" fontId="41" fillId="0" borderId="29" xfId="0" applyFont="1" applyBorder="1" applyAlignment="1">
      <alignment vertical="center"/>
    </xf>
    <xf numFmtId="0" fontId="0" fillId="0" borderId="1" xfId="0"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4"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1" xfId="0" applyFont="1" applyBorder="1" applyAlignment="1">
      <alignment horizontal="center" vertical="center"/>
    </xf>
    <xf numFmtId="0" fontId="39" fillId="0" borderId="1" xfId="0" applyFont="1" applyBorder="1" applyAlignment="1">
      <alignment horizontal="lef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xf numFmtId="4" fontId="18" fillId="0" borderId="0" xfId="0" applyNumberFormat="1" applyFont="1" applyAlignment="1" applyProtection="1">
      <alignment vertical="center"/>
    </xf>
    <xf numFmtId="0" fontId="1" fillId="0" borderId="0" xfId="0" applyFont="1" applyAlignment="1" applyProtection="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4" fontId="17" fillId="0" borderId="6" xfId="0" applyNumberFormat="1" applyFont="1" applyBorder="1" applyAlignment="1" applyProtection="1">
      <alignment vertical="center"/>
    </xf>
    <xf numFmtId="0" fontId="0" fillId="0" borderId="6" xfId="0" applyFont="1" applyBorder="1" applyAlignment="1" applyProtection="1">
      <alignment vertical="center"/>
    </xf>
    <xf numFmtId="0" fontId="4" fillId="3" borderId="8" xfId="0" applyFont="1" applyFill="1" applyBorder="1" applyAlignment="1" applyProtection="1">
      <alignment horizontal="left" vertical="center"/>
    </xf>
    <xf numFmtId="0" fontId="0" fillId="3" borderId="8" xfId="0" applyFont="1" applyFill="1" applyBorder="1" applyAlignment="1" applyProtection="1">
      <alignmen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0" xfId="0"/>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20" fillId="0" borderId="15" xfId="0" applyFont="1" applyBorder="1" applyAlignment="1" applyProtection="1">
      <alignment horizontal="left" vertical="center"/>
    </xf>
    <xf numFmtId="0" fontId="20" fillId="0" borderId="0" xfId="0" applyFont="1" applyBorder="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1" fillId="0" borderId="0" xfId="0" applyFont="1" applyAlignment="1" applyProtection="1">
      <alignment horizontal="right" vertical="center"/>
    </xf>
    <xf numFmtId="164" fontId="1" fillId="0" borderId="0" xfId="0" applyNumberFormat="1" applyFont="1" applyAlignment="1" applyProtection="1">
      <alignment horizontal="left" vertical="center"/>
    </xf>
    <xf numFmtId="0" fontId="21" fillId="4" borderId="8"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21" fillId="4" borderId="8" xfId="0" applyFont="1" applyFill="1" applyBorder="1" applyAlignment="1" applyProtection="1">
      <alignment horizontal="righ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21" fillId="4" borderId="7" xfId="0" applyFont="1" applyFill="1" applyBorder="1" applyAlignment="1" applyProtection="1">
      <alignment horizontal="center" vertical="center"/>
    </xf>
    <xf numFmtId="0" fontId="26" fillId="0" borderId="0" xfId="0" applyFont="1" applyAlignment="1" applyProtection="1">
      <alignment horizontal="left" vertical="center" wrapText="1"/>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42" fillId="0" borderId="1" xfId="0" applyFont="1" applyBorder="1" applyAlignment="1">
      <alignment horizontal="left" vertical="top"/>
    </xf>
    <xf numFmtId="0" fontId="42" fillId="0" borderId="1" xfId="0" applyFont="1" applyBorder="1" applyAlignment="1">
      <alignment horizontal="left" vertical="center"/>
    </xf>
    <xf numFmtId="0" fontId="41" fillId="0" borderId="29" xfId="0" applyFont="1" applyBorder="1" applyAlignment="1">
      <alignment horizontal="left"/>
    </xf>
    <xf numFmtId="0" fontId="40" fillId="0" borderId="1" xfId="0" applyFont="1" applyBorder="1" applyAlignment="1">
      <alignment horizontal="center" vertical="center" wrapText="1"/>
    </xf>
    <xf numFmtId="0" fontId="40" fillId="0" borderId="1" xfId="0" applyFont="1" applyBorder="1" applyAlignment="1">
      <alignment horizontal="center" vertical="center"/>
    </xf>
    <xf numFmtId="0" fontId="42" fillId="0" borderId="1" xfId="0" applyFont="1" applyBorder="1" applyAlignment="1">
      <alignment horizontal="left" vertical="center" wrapText="1"/>
    </xf>
    <xf numFmtId="49" fontId="42" fillId="0" borderId="1" xfId="0" applyNumberFormat="1" applyFont="1" applyBorder="1" applyAlignment="1">
      <alignment horizontal="left" vertical="center" wrapText="1"/>
    </xf>
    <xf numFmtId="0" fontId="41" fillId="0" borderId="29" xfId="0" applyFont="1" applyBorder="1" applyAlignment="1">
      <alignment horizontal="left"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62"/>
  <sheetViews>
    <sheetView showGridLines="0" tabSelected="1"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7" t="s">
        <v>0</v>
      </c>
      <c r="AZ1" s="17" t="s">
        <v>1</v>
      </c>
      <c r="BA1" s="17" t="s">
        <v>2</v>
      </c>
      <c r="BB1" s="17" t="s">
        <v>3</v>
      </c>
      <c r="BT1" s="17" t="s">
        <v>4</v>
      </c>
      <c r="BU1" s="17" t="s">
        <v>4</v>
      </c>
      <c r="BV1" s="17" t="s">
        <v>5</v>
      </c>
    </row>
    <row r="2" spans="1:74" s="1" customFormat="1" ht="36.950000000000003" customHeight="1">
      <c r="AR2" s="343"/>
      <c r="AS2" s="343"/>
      <c r="AT2" s="343"/>
      <c r="AU2" s="343"/>
      <c r="AV2" s="343"/>
      <c r="AW2" s="343"/>
      <c r="AX2" s="343"/>
      <c r="AY2" s="343"/>
      <c r="AZ2" s="343"/>
      <c r="BA2" s="343"/>
      <c r="BB2" s="343"/>
      <c r="BC2" s="343"/>
      <c r="BD2" s="343"/>
      <c r="BE2" s="343"/>
      <c r="BS2" s="18" t="s">
        <v>6</v>
      </c>
      <c r="BT2" s="18" t="s">
        <v>7</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5"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pans="1:74" s="1" customFormat="1" ht="12" customHeight="1">
      <c r="B5" s="22"/>
      <c r="C5" s="23"/>
      <c r="D5" s="27" t="s">
        <v>13</v>
      </c>
      <c r="E5" s="23"/>
      <c r="F5" s="23"/>
      <c r="G5" s="23"/>
      <c r="H5" s="23"/>
      <c r="I5" s="23"/>
      <c r="J5" s="23"/>
      <c r="K5" s="355" t="s">
        <v>14</v>
      </c>
      <c r="L5" s="356"/>
      <c r="M5" s="356"/>
      <c r="N5" s="356"/>
      <c r="O5" s="356"/>
      <c r="P5" s="356"/>
      <c r="Q5" s="356"/>
      <c r="R5" s="356"/>
      <c r="S5" s="356"/>
      <c r="T5" s="356"/>
      <c r="U5" s="356"/>
      <c r="V5" s="356"/>
      <c r="W5" s="356"/>
      <c r="X5" s="356"/>
      <c r="Y5" s="356"/>
      <c r="Z5" s="356"/>
      <c r="AA5" s="356"/>
      <c r="AB5" s="356"/>
      <c r="AC5" s="356"/>
      <c r="AD5" s="356"/>
      <c r="AE5" s="356"/>
      <c r="AF5" s="356"/>
      <c r="AG5" s="356"/>
      <c r="AH5" s="356"/>
      <c r="AI5" s="356"/>
      <c r="AJ5" s="356"/>
      <c r="AK5" s="356"/>
      <c r="AL5" s="356"/>
      <c r="AM5" s="356"/>
      <c r="AN5" s="356"/>
      <c r="AO5" s="356"/>
      <c r="AP5" s="23"/>
      <c r="AQ5" s="23"/>
      <c r="AR5" s="21"/>
      <c r="BE5" s="334" t="s">
        <v>15</v>
      </c>
      <c r="BS5" s="18" t="s">
        <v>6</v>
      </c>
    </row>
    <row r="6" spans="1:74" s="1" customFormat="1" ht="36.950000000000003" customHeight="1">
      <c r="B6" s="22"/>
      <c r="C6" s="23"/>
      <c r="D6" s="29" t="s">
        <v>16</v>
      </c>
      <c r="E6" s="23"/>
      <c r="F6" s="23"/>
      <c r="G6" s="23"/>
      <c r="H6" s="23"/>
      <c r="I6" s="23"/>
      <c r="J6" s="23"/>
      <c r="K6" s="357" t="s">
        <v>17</v>
      </c>
      <c r="L6" s="356"/>
      <c r="M6" s="356"/>
      <c r="N6" s="356"/>
      <c r="O6" s="356"/>
      <c r="P6" s="356"/>
      <c r="Q6" s="356"/>
      <c r="R6" s="356"/>
      <c r="S6" s="356"/>
      <c r="T6" s="356"/>
      <c r="U6" s="356"/>
      <c r="V6" s="356"/>
      <c r="W6" s="356"/>
      <c r="X6" s="356"/>
      <c r="Y6" s="356"/>
      <c r="Z6" s="356"/>
      <c r="AA6" s="356"/>
      <c r="AB6" s="356"/>
      <c r="AC6" s="356"/>
      <c r="AD6" s="356"/>
      <c r="AE6" s="356"/>
      <c r="AF6" s="356"/>
      <c r="AG6" s="356"/>
      <c r="AH6" s="356"/>
      <c r="AI6" s="356"/>
      <c r="AJ6" s="356"/>
      <c r="AK6" s="356"/>
      <c r="AL6" s="356"/>
      <c r="AM6" s="356"/>
      <c r="AN6" s="356"/>
      <c r="AO6" s="356"/>
      <c r="AP6" s="23"/>
      <c r="AQ6" s="23"/>
      <c r="AR6" s="21"/>
      <c r="BE6" s="335"/>
      <c r="BS6" s="18" t="s">
        <v>6</v>
      </c>
    </row>
    <row r="7" spans="1:74" s="1" customFormat="1" ht="12" customHeight="1">
      <c r="B7" s="22"/>
      <c r="C7" s="23"/>
      <c r="D7" s="30"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0" t="s">
        <v>20</v>
      </c>
      <c r="AL7" s="23"/>
      <c r="AM7" s="23"/>
      <c r="AN7" s="28" t="s">
        <v>19</v>
      </c>
      <c r="AO7" s="23"/>
      <c r="AP7" s="23"/>
      <c r="AQ7" s="23"/>
      <c r="AR7" s="21"/>
      <c r="BE7" s="335"/>
      <c r="BS7" s="18" t="s">
        <v>6</v>
      </c>
    </row>
    <row r="8" spans="1:74" s="1" customFormat="1" ht="12" customHeight="1">
      <c r="B8" s="22"/>
      <c r="C8" s="23"/>
      <c r="D8" s="30"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0" t="s">
        <v>23</v>
      </c>
      <c r="AL8" s="23"/>
      <c r="AM8" s="23"/>
      <c r="AN8" s="31" t="s">
        <v>24</v>
      </c>
      <c r="AO8" s="23"/>
      <c r="AP8" s="23"/>
      <c r="AQ8" s="23"/>
      <c r="AR8" s="21"/>
      <c r="BE8" s="335"/>
      <c r="BS8" s="18" t="s">
        <v>6</v>
      </c>
    </row>
    <row r="9" spans="1:74" s="1" customFormat="1" ht="14.45"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35"/>
      <c r="BS9" s="18" t="s">
        <v>6</v>
      </c>
    </row>
    <row r="10" spans="1:74" s="1" customFormat="1" ht="12" customHeight="1">
      <c r="B10" s="22"/>
      <c r="C10" s="23"/>
      <c r="D10" s="30"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0" t="s">
        <v>26</v>
      </c>
      <c r="AL10" s="23"/>
      <c r="AM10" s="23"/>
      <c r="AN10" s="28" t="s">
        <v>19</v>
      </c>
      <c r="AO10" s="23"/>
      <c r="AP10" s="23"/>
      <c r="AQ10" s="23"/>
      <c r="AR10" s="21"/>
      <c r="BE10" s="335"/>
      <c r="BS10" s="18" t="s">
        <v>6</v>
      </c>
    </row>
    <row r="11" spans="1:74" s="1" customFormat="1" ht="18.399999999999999"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0" t="s">
        <v>28</v>
      </c>
      <c r="AL11" s="23"/>
      <c r="AM11" s="23"/>
      <c r="AN11" s="28" t="s">
        <v>19</v>
      </c>
      <c r="AO11" s="23"/>
      <c r="AP11" s="23"/>
      <c r="AQ11" s="23"/>
      <c r="AR11" s="21"/>
      <c r="BE11" s="335"/>
      <c r="BS11" s="18" t="s">
        <v>6</v>
      </c>
    </row>
    <row r="12" spans="1:74" s="1" customFormat="1" ht="6.95"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35"/>
      <c r="BS12" s="18" t="s">
        <v>6</v>
      </c>
    </row>
    <row r="13" spans="1:74" s="1" customFormat="1" ht="12" customHeight="1">
      <c r="B13" s="22"/>
      <c r="C13" s="23"/>
      <c r="D13" s="30" t="s">
        <v>29</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0" t="s">
        <v>26</v>
      </c>
      <c r="AL13" s="23"/>
      <c r="AM13" s="23"/>
      <c r="AN13" s="32" t="s">
        <v>30</v>
      </c>
      <c r="AO13" s="23"/>
      <c r="AP13" s="23"/>
      <c r="AQ13" s="23"/>
      <c r="AR13" s="21"/>
      <c r="BE13" s="335"/>
      <c r="BS13" s="18" t="s">
        <v>6</v>
      </c>
    </row>
    <row r="14" spans="1:74" ht="12.75">
      <c r="B14" s="22"/>
      <c r="C14" s="23"/>
      <c r="D14" s="23"/>
      <c r="E14" s="358" t="s">
        <v>30</v>
      </c>
      <c r="F14" s="359"/>
      <c r="G14" s="359"/>
      <c r="H14" s="359"/>
      <c r="I14" s="359"/>
      <c r="J14" s="359"/>
      <c r="K14" s="359"/>
      <c r="L14" s="359"/>
      <c r="M14" s="359"/>
      <c r="N14" s="359"/>
      <c r="O14" s="359"/>
      <c r="P14" s="359"/>
      <c r="Q14" s="359"/>
      <c r="R14" s="359"/>
      <c r="S14" s="359"/>
      <c r="T14" s="359"/>
      <c r="U14" s="359"/>
      <c r="V14" s="359"/>
      <c r="W14" s="359"/>
      <c r="X14" s="359"/>
      <c r="Y14" s="359"/>
      <c r="Z14" s="359"/>
      <c r="AA14" s="359"/>
      <c r="AB14" s="359"/>
      <c r="AC14" s="359"/>
      <c r="AD14" s="359"/>
      <c r="AE14" s="359"/>
      <c r="AF14" s="359"/>
      <c r="AG14" s="359"/>
      <c r="AH14" s="359"/>
      <c r="AI14" s="359"/>
      <c r="AJ14" s="359"/>
      <c r="AK14" s="30" t="s">
        <v>28</v>
      </c>
      <c r="AL14" s="23"/>
      <c r="AM14" s="23"/>
      <c r="AN14" s="32" t="s">
        <v>30</v>
      </c>
      <c r="AO14" s="23"/>
      <c r="AP14" s="23"/>
      <c r="AQ14" s="23"/>
      <c r="AR14" s="21"/>
      <c r="BE14" s="335"/>
      <c r="BS14" s="18" t="s">
        <v>6</v>
      </c>
    </row>
    <row r="15" spans="1:74" s="1" customFormat="1" ht="6.95"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35"/>
      <c r="BS15" s="18" t="s">
        <v>4</v>
      </c>
    </row>
    <row r="16" spans="1:74" s="1" customFormat="1" ht="12" customHeight="1">
      <c r="B16" s="22"/>
      <c r="C16" s="23"/>
      <c r="D16" s="30" t="s">
        <v>31</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0" t="s">
        <v>26</v>
      </c>
      <c r="AL16" s="23"/>
      <c r="AM16" s="23"/>
      <c r="AN16" s="28" t="s">
        <v>19</v>
      </c>
      <c r="AO16" s="23"/>
      <c r="AP16" s="23"/>
      <c r="AQ16" s="23"/>
      <c r="AR16" s="21"/>
      <c r="BE16" s="335"/>
      <c r="BS16" s="18" t="s">
        <v>4</v>
      </c>
    </row>
    <row r="17" spans="1:71" s="1" customFormat="1" ht="18.399999999999999" customHeight="1">
      <c r="B17" s="22"/>
      <c r="C17" s="23"/>
      <c r="D17" s="23"/>
      <c r="E17" s="28" t="s">
        <v>32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0" t="s">
        <v>28</v>
      </c>
      <c r="AL17" s="23"/>
      <c r="AM17" s="23"/>
      <c r="AN17" s="28" t="s">
        <v>19</v>
      </c>
      <c r="AO17" s="23"/>
      <c r="AP17" s="23"/>
      <c r="AQ17" s="23"/>
      <c r="AR17" s="21"/>
      <c r="BE17" s="335"/>
      <c r="BS17" s="18" t="s">
        <v>33</v>
      </c>
    </row>
    <row r="18" spans="1:71" s="1" customFormat="1" ht="6.95"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35"/>
      <c r="BS18" s="18" t="s">
        <v>6</v>
      </c>
    </row>
    <row r="19" spans="1:71" s="1" customFormat="1" ht="12" customHeight="1">
      <c r="B19" s="22"/>
      <c r="C19" s="23"/>
      <c r="D19" s="30" t="s">
        <v>34</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0" t="s">
        <v>26</v>
      </c>
      <c r="AL19" s="23"/>
      <c r="AM19" s="23"/>
      <c r="AN19" s="28" t="s">
        <v>19</v>
      </c>
      <c r="AO19" s="23"/>
      <c r="AP19" s="23"/>
      <c r="AQ19" s="23"/>
      <c r="AR19" s="21"/>
      <c r="BE19" s="335"/>
      <c r="BS19" s="18" t="s">
        <v>6</v>
      </c>
    </row>
    <row r="20" spans="1:71" s="1" customFormat="1" ht="18.399999999999999" customHeight="1">
      <c r="B20" s="22"/>
      <c r="C20" s="23"/>
      <c r="D20" s="23"/>
      <c r="E20" s="28" t="s">
        <v>35</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0" t="s">
        <v>28</v>
      </c>
      <c r="AL20" s="23"/>
      <c r="AM20" s="23"/>
      <c r="AN20" s="28" t="s">
        <v>19</v>
      </c>
      <c r="AO20" s="23"/>
      <c r="AP20" s="23"/>
      <c r="AQ20" s="23"/>
      <c r="AR20" s="21"/>
      <c r="BE20" s="335"/>
      <c r="BS20" s="18" t="s">
        <v>33</v>
      </c>
    </row>
    <row r="21" spans="1:71" s="1" customFormat="1" ht="6.95"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35"/>
    </row>
    <row r="22" spans="1:71" s="1" customFormat="1" ht="12" customHeight="1">
      <c r="B22" s="22"/>
      <c r="C22" s="23"/>
      <c r="D22" s="30" t="s">
        <v>36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35"/>
    </row>
    <row r="23" spans="1:71" s="1" customFormat="1" ht="114.75" customHeight="1">
      <c r="B23" s="22"/>
      <c r="C23" s="23"/>
      <c r="D23" s="23"/>
      <c r="E23" s="360" t="s">
        <v>37</v>
      </c>
      <c r="F23" s="360"/>
      <c r="G23" s="360"/>
      <c r="H23" s="360"/>
      <c r="I23" s="360"/>
      <c r="J23" s="360"/>
      <c r="K23" s="360"/>
      <c r="L23" s="360"/>
      <c r="M23" s="360"/>
      <c r="N23" s="360"/>
      <c r="O23" s="360"/>
      <c r="P23" s="360"/>
      <c r="Q23" s="360"/>
      <c r="R23" s="360"/>
      <c r="S23" s="360"/>
      <c r="T23" s="360"/>
      <c r="U23" s="360"/>
      <c r="V23" s="360"/>
      <c r="W23" s="360"/>
      <c r="X23" s="360"/>
      <c r="Y23" s="360"/>
      <c r="Z23" s="360"/>
      <c r="AA23" s="360"/>
      <c r="AB23" s="360"/>
      <c r="AC23" s="360"/>
      <c r="AD23" s="360"/>
      <c r="AE23" s="360"/>
      <c r="AF23" s="360"/>
      <c r="AG23" s="360"/>
      <c r="AH23" s="360"/>
      <c r="AI23" s="360"/>
      <c r="AJ23" s="360"/>
      <c r="AK23" s="360"/>
      <c r="AL23" s="360"/>
      <c r="AM23" s="360"/>
      <c r="AN23" s="360"/>
      <c r="AO23" s="23"/>
      <c r="AP23" s="23"/>
      <c r="AQ23" s="23"/>
      <c r="AR23" s="21"/>
      <c r="BE23" s="335"/>
    </row>
    <row r="24" spans="1:71" s="1" customFormat="1" ht="6.95"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35"/>
    </row>
    <row r="25" spans="1:71" s="1" customFormat="1" ht="6.95" customHeight="1">
      <c r="B25" s="22"/>
      <c r="C25" s="23"/>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23"/>
      <c r="AQ25" s="23"/>
      <c r="AR25" s="21"/>
      <c r="BE25" s="335"/>
    </row>
    <row r="26" spans="1:71" s="2" customFormat="1" ht="25.9" customHeight="1">
      <c r="A26" s="35"/>
      <c r="B26" s="36"/>
      <c r="C26" s="37"/>
      <c r="D26" s="38" t="s">
        <v>38</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337">
        <f>ROUND(AG54,2)</f>
        <v>0</v>
      </c>
      <c r="AL26" s="338"/>
      <c r="AM26" s="338"/>
      <c r="AN26" s="338"/>
      <c r="AO26" s="338"/>
      <c r="AP26" s="37"/>
      <c r="AQ26" s="37"/>
      <c r="AR26" s="40"/>
      <c r="BE26" s="335"/>
    </row>
    <row r="27" spans="1:71" s="2" customFormat="1" ht="6.95"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0"/>
      <c r="BE27" s="335"/>
    </row>
    <row r="28" spans="1:71" s="2" customFormat="1" ht="12.75">
      <c r="A28" s="35"/>
      <c r="B28" s="36"/>
      <c r="C28" s="37"/>
      <c r="D28" s="37"/>
      <c r="E28" s="37"/>
      <c r="F28" s="37"/>
      <c r="G28" s="37"/>
      <c r="H28" s="37"/>
      <c r="I28" s="37"/>
      <c r="J28" s="37"/>
      <c r="K28" s="37"/>
      <c r="L28" s="361" t="s">
        <v>39</v>
      </c>
      <c r="M28" s="361"/>
      <c r="N28" s="361"/>
      <c r="O28" s="361"/>
      <c r="P28" s="361"/>
      <c r="Q28" s="37"/>
      <c r="R28" s="37"/>
      <c r="S28" s="37"/>
      <c r="T28" s="37"/>
      <c r="U28" s="37"/>
      <c r="V28" s="37"/>
      <c r="W28" s="361" t="s">
        <v>40</v>
      </c>
      <c r="X28" s="361"/>
      <c r="Y28" s="361"/>
      <c r="Z28" s="361"/>
      <c r="AA28" s="361"/>
      <c r="AB28" s="361"/>
      <c r="AC28" s="361"/>
      <c r="AD28" s="361"/>
      <c r="AE28" s="361"/>
      <c r="AF28" s="37"/>
      <c r="AG28" s="37"/>
      <c r="AH28" s="37"/>
      <c r="AI28" s="37"/>
      <c r="AJ28" s="37"/>
      <c r="AK28" s="361" t="s">
        <v>41</v>
      </c>
      <c r="AL28" s="361"/>
      <c r="AM28" s="361"/>
      <c r="AN28" s="361"/>
      <c r="AO28" s="361"/>
      <c r="AP28" s="37"/>
      <c r="AQ28" s="37"/>
      <c r="AR28" s="40"/>
      <c r="BE28" s="335"/>
    </row>
    <row r="29" spans="1:71" s="3" customFormat="1" ht="14.45" customHeight="1">
      <c r="B29" s="41"/>
      <c r="C29" s="42"/>
      <c r="D29" s="30" t="s">
        <v>42</v>
      </c>
      <c r="E29" s="42"/>
      <c r="F29" s="30" t="s">
        <v>43</v>
      </c>
      <c r="G29" s="42"/>
      <c r="H29" s="42"/>
      <c r="I29" s="42"/>
      <c r="J29" s="42"/>
      <c r="K29" s="42"/>
      <c r="L29" s="362">
        <v>0.21</v>
      </c>
      <c r="M29" s="333"/>
      <c r="N29" s="333"/>
      <c r="O29" s="333"/>
      <c r="P29" s="333"/>
      <c r="Q29" s="42"/>
      <c r="R29" s="42"/>
      <c r="S29" s="42"/>
      <c r="T29" s="42"/>
      <c r="U29" s="42"/>
      <c r="V29" s="42"/>
      <c r="W29" s="332">
        <f>ROUND(AZ54, 2)</f>
        <v>0</v>
      </c>
      <c r="X29" s="333"/>
      <c r="Y29" s="333"/>
      <c r="Z29" s="333"/>
      <c r="AA29" s="333"/>
      <c r="AB29" s="333"/>
      <c r="AC29" s="333"/>
      <c r="AD29" s="333"/>
      <c r="AE29" s="333"/>
      <c r="AF29" s="42"/>
      <c r="AG29" s="42"/>
      <c r="AH29" s="42"/>
      <c r="AI29" s="42"/>
      <c r="AJ29" s="42"/>
      <c r="AK29" s="332">
        <f>ROUND(AV54, 2)</f>
        <v>0</v>
      </c>
      <c r="AL29" s="333"/>
      <c r="AM29" s="333"/>
      <c r="AN29" s="333"/>
      <c r="AO29" s="333"/>
      <c r="AP29" s="42"/>
      <c r="AQ29" s="42"/>
      <c r="AR29" s="43"/>
      <c r="BE29" s="336"/>
    </row>
    <row r="30" spans="1:71" s="3" customFormat="1" ht="14.45" customHeight="1">
      <c r="B30" s="41"/>
      <c r="C30" s="42"/>
      <c r="D30" s="42"/>
      <c r="E30" s="42"/>
      <c r="F30" s="30" t="s">
        <v>44</v>
      </c>
      <c r="G30" s="42"/>
      <c r="H30" s="42"/>
      <c r="I30" s="42"/>
      <c r="J30" s="42"/>
      <c r="K30" s="42"/>
      <c r="L30" s="362">
        <v>0.15</v>
      </c>
      <c r="M30" s="333"/>
      <c r="N30" s="333"/>
      <c r="O30" s="333"/>
      <c r="P30" s="333"/>
      <c r="Q30" s="42"/>
      <c r="R30" s="42"/>
      <c r="S30" s="42"/>
      <c r="T30" s="42"/>
      <c r="U30" s="42"/>
      <c r="V30" s="42"/>
      <c r="W30" s="332">
        <f>ROUND(BA54, 2)</f>
        <v>0</v>
      </c>
      <c r="X30" s="333"/>
      <c r="Y30" s="333"/>
      <c r="Z30" s="333"/>
      <c r="AA30" s="333"/>
      <c r="AB30" s="333"/>
      <c r="AC30" s="333"/>
      <c r="AD30" s="333"/>
      <c r="AE30" s="333"/>
      <c r="AF30" s="42"/>
      <c r="AG30" s="42"/>
      <c r="AH30" s="42"/>
      <c r="AI30" s="42"/>
      <c r="AJ30" s="42"/>
      <c r="AK30" s="332">
        <f>ROUND(AW54, 2)</f>
        <v>0</v>
      </c>
      <c r="AL30" s="333"/>
      <c r="AM30" s="333"/>
      <c r="AN30" s="333"/>
      <c r="AO30" s="333"/>
      <c r="AP30" s="42"/>
      <c r="AQ30" s="42"/>
      <c r="AR30" s="43"/>
      <c r="BE30" s="336"/>
    </row>
    <row r="31" spans="1:71" s="3" customFormat="1" ht="14.45" hidden="1" customHeight="1">
      <c r="B31" s="41"/>
      <c r="C31" s="42"/>
      <c r="D31" s="42"/>
      <c r="E31" s="42"/>
      <c r="F31" s="30" t="s">
        <v>45</v>
      </c>
      <c r="G31" s="42"/>
      <c r="H31" s="42"/>
      <c r="I31" s="42"/>
      <c r="J31" s="42"/>
      <c r="K31" s="42"/>
      <c r="L31" s="362">
        <v>0.21</v>
      </c>
      <c r="M31" s="333"/>
      <c r="N31" s="333"/>
      <c r="O31" s="333"/>
      <c r="P31" s="333"/>
      <c r="Q31" s="42"/>
      <c r="R31" s="42"/>
      <c r="S31" s="42"/>
      <c r="T31" s="42"/>
      <c r="U31" s="42"/>
      <c r="V31" s="42"/>
      <c r="W31" s="332">
        <f>ROUND(BB54, 2)</f>
        <v>0</v>
      </c>
      <c r="X31" s="333"/>
      <c r="Y31" s="333"/>
      <c r="Z31" s="333"/>
      <c r="AA31" s="333"/>
      <c r="AB31" s="333"/>
      <c r="AC31" s="333"/>
      <c r="AD31" s="333"/>
      <c r="AE31" s="333"/>
      <c r="AF31" s="42"/>
      <c r="AG31" s="42"/>
      <c r="AH31" s="42"/>
      <c r="AI31" s="42"/>
      <c r="AJ31" s="42"/>
      <c r="AK31" s="332">
        <v>0</v>
      </c>
      <c r="AL31" s="333"/>
      <c r="AM31" s="333"/>
      <c r="AN31" s="333"/>
      <c r="AO31" s="333"/>
      <c r="AP31" s="42"/>
      <c r="AQ31" s="42"/>
      <c r="AR31" s="43"/>
      <c r="BE31" s="336"/>
    </row>
    <row r="32" spans="1:71" s="3" customFormat="1" ht="14.45" hidden="1" customHeight="1">
      <c r="B32" s="41"/>
      <c r="C32" s="42"/>
      <c r="D32" s="42"/>
      <c r="E32" s="42"/>
      <c r="F32" s="30" t="s">
        <v>46</v>
      </c>
      <c r="G32" s="42"/>
      <c r="H32" s="42"/>
      <c r="I32" s="42"/>
      <c r="J32" s="42"/>
      <c r="K32" s="42"/>
      <c r="L32" s="362">
        <v>0.15</v>
      </c>
      <c r="M32" s="333"/>
      <c r="N32" s="333"/>
      <c r="O32" s="333"/>
      <c r="P32" s="333"/>
      <c r="Q32" s="42"/>
      <c r="R32" s="42"/>
      <c r="S32" s="42"/>
      <c r="T32" s="42"/>
      <c r="U32" s="42"/>
      <c r="V32" s="42"/>
      <c r="W32" s="332">
        <f>ROUND(BC54, 2)</f>
        <v>0</v>
      </c>
      <c r="X32" s="333"/>
      <c r="Y32" s="333"/>
      <c r="Z32" s="333"/>
      <c r="AA32" s="333"/>
      <c r="AB32" s="333"/>
      <c r="AC32" s="333"/>
      <c r="AD32" s="333"/>
      <c r="AE32" s="333"/>
      <c r="AF32" s="42"/>
      <c r="AG32" s="42"/>
      <c r="AH32" s="42"/>
      <c r="AI32" s="42"/>
      <c r="AJ32" s="42"/>
      <c r="AK32" s="332">
        <v>0</v>
      </c>
      <c r="AL32" s="333"/>
      <c r="AM32" s="333"/>
      <c r="AN32" s="333"/>
      <c r="AO32" s="333"/>
      <c r="AP32" s="42"/>
      <c r="AQ32" s="42"/>
      <c r="AR32" s="43"/>
      <c r="BE32" s="336"/>
    </row>
    <row r="33" spans="1:57" s="3" customFormat="1" ht="14.45" hidden="1" customHeight="1">
      <c r="B33" s="41"/>
      <c r="C33" s="42"/>
      <c r="D33" s="42"/>
      <c r="E33" s="42"/>
      <c r="F33" s="30" t="s">
        <v>47</v>
      </c>
      <c r="G33" s="42"/>
      <c r="H33" s="42"/>
      <c r="I33" s="42"/>
      <c r="J33" s="42"/>
      <c r="K33" s="42"/>
      <c r="L33" s="362">
        <v>0</v>
      </c>
      <c r="M33" s="333"/>
      <c r="N33" s="333"/>
      <c r="O33" s="333"/>
      <c r="P33" s="333"/>
      <c r="Q33" s="42"/>
      <c r="R33" s="42"/>
      <c r="S33" s="42"/>
      <c r="T33" s="42"/>
      <c r="U33" s="42"/>
      <c r="V33" s="42"/>
      <c r="W33" s="332">
        <f>ROUND(BD54, 2)</f>
        <v>0</v>
      </c>
      <c r="X33" s="333"/>
      <c r="Y33" s="333"/>
      <c r="Z33" s="333"/>
      <c r="AA33" s="333"/>
      <c r="AB33" s="333"/>
      <c r="AC33" s="333"/>
      <c r="AD33" s="333"/>
      <c r="AE33" s="333"/>
      <c r="AF33" s="42"/>
      <c r="AG33" s="42"/>
      <c r="AH33" s="42"/>
      <c r="AI33" s="42"/>
      <c r="AJ33" s="42"/>
      <c r="AK33" s="332">
        <v>0</v>
      </c>
      <c r="AL33" s="333"/>
      <c r="AM33" s="333"/>
      <c r="AN33" s="333"/>
      <c r="AO33" s="333"/>
      <c r="AP33" s="42"/>
      <c r="AQ33" s="42"/>
      <c r="AR33" s="43"/>
    </row>
    <row r="34" spans="1:57" s="2" customFormat="1" ht="6.95"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0"/>
      <c r="BE34" s="35"/>
    </row>
    <row r="35" spans="1:57" s="2" customFormat="1" ht="25.9" customHeight="1">
      <c r="A35" s="35"/>
      <c r="B35" s="36"/>
      <c r="C35" s="44"/>
      <c r="D35" s="45" t="s">
        <v>48</v>
      </c>
      <c r="E35" s="46"/>
      <c r="F35" s="46"/>
      <c r="G35" s="46"/>
      <c r="H35" s="46"/>
      <c r="I35" s="46"/>
      <c r="J35" s="46"/>
      <c r="K35" s="46"/>
      <c r="L35" s="46"/>
      <c r="M35" s="46"/>
      <c r="N35" s="46"/>
      <c r="O35" s="46"/>
      <c r="P35" s="46"/>
      <c r="Q35" s="46"/>
      <c r="R35" s="46"/>
      <c r="S35" s="46"/>
      <c r="T35" s="47" t="s">
        <v>49</v>
      </c>
      <c r="U35" s="46"/>
      <c r="V35" s="46"/>
      <c r="W35" s="46"/>
      <c r="X35" s="339" t="s">
        <v>50</v>
      </c>
      <c r="Y35" s="340"/>
      <c r="Z35" s="340"/>
      <c r="AA35" s="340"/>
      <c r="AB35" s="340"/>
      <c r="AC35" s="46"/>
      <c r="AD35" s="46"/>
      <c r="AE35" s="46"/>
      <c r="AF35" s="46"/>
      <c r="AG35" s="46"/>
      <c r="AH35" s="46"/>
      <c r="AI35" s="46"/>
      <c r="AJ35" s="46"/>
      <c r="AK35" s="341">
        <f>SUM(AK26:AK33)</f>
        <v>0</v>
      </c>
      <c r="AL35" s="340"/>
      <c r="AM35" s="340"/>
      <c r="AN35" s="340"/>
      <c r="AO35" s="342"/>
      <c r="AP35" s="44"/>
      <c r="AQ35" s="44"/>
      <c r="AR35" s="40"/>
      <c r="BE35" s="35"/>
    </row>
    <row r="36" spans="1:57" s="2" customFormat="1" ht="6.95"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0"/>
      <c r="BE36" s="35"/>
    </row>
    <row r="37" spans="1:57" s="2" customFormat="1" ht="6.95" customHeight="1">
      <c r="A37" s="35"/>
      <c r="B37" s="48"/>
      <c r="C37" s="49"/>
      <c r="D37" s="49"/>
      <c r="E37" s="49"/>
      <c r="F37" s="49"/>
      <c r="G37" s="49"/>
      <c r="H37" s="49"/>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0"/>
      <c r="BE37" s="35"/>
    </row>
    <row r="41" spans="1:57" s="2" customFormat="1" ht="6.95" customHeight="1">
      <c r="A41" s="35"/>
      <c r="B41" s="50"/>
      <c r="C41" s="51"/>
      <c r="D41" s="51"/>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40"/>
      <c r="BE41" s="35"/>
    </row>
    <row r="42" spans="1:57" s="2" customFormat="1" ht="24.95" customHeight="1">
      <c r="A42" s="35"/>
      <c r="B42" s="36"/>
      <c r="C42" s="24" t="s">
        <v>51</v>
      </c>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40"/>
      <c r="BE42" s="35"/>
    </row>
    <row r="43" spans="1:57" s="2" customFormat="1" ht="6.95" customHeight="1">
      <c r="A43" s="35"/>
      <c r="B43" s="36"/>
      <c r="C43" s="37"/>
      <c r="D43" s="37"/>
      <c r="E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40"/>
      <c r="BE43" s="35"/>
    </row>
    <row r="44" spans="1:57" s="4" customFormat="1" ht="12" customHeight="1">
      <c r="B44" s="52"/>
      <c r="C44" s="30" t="s">
        <v>13</v>
      </c>
      <c r="D44" s="53"/>
      <c r="E44" s="53"/>
      <c r="F44" s="53"/>
      <c r="G44" s="53"/>
      <c r="H44" s="53"/>
      <c r="I44" s="53"/>
      <c r="J44" s="53"/>
      <c r="K44" s="53"/>
      <c r="L44" s="53" t="str">
        <f>K5</f>
        <v>2018/69</v>
      </c>
      <c r="M44" s="53"/>
      <c r="N44" s="53"/>
      <c r="O44" s="53"/>
      <c r="P44" s="53"/>
      <c r="Q44" s="53"/>
      <c r="R44" s="53"/>
      <c r="S44" s="53"/>
      <c r="T44" s="53"/>
      <c r="U44" s="53"/>
      <c r="V44" s="53"/>
      <c r="W44" s="53"/>
      <c r="X44" s="53"/>
      <c r="Y44" s="53"/>
      <c r="Z44" s="53"/>
      <c r="AA44" s="53"/>
      <c r="AB44" s="53"/>
      <c r="AC44" s="53"/>
      <c r="AD44" s="53"/>
      <c r="AE44" s="53"/>
      <c r="AF44" s="53"/>
      <c r="AG44" s="53"/>
      <c r="AH44" s="53"/>
      <c r="AI44" s="53"/>
      <c r="AJ44" s="53"/>
      <c r="AK44" s="53"/>
      <c r="AL44" s="53"/>
      <c r="AM44" s="53"/>
      <c r="AN44" s="53"/>
      <c r="AO44" s="53"/>
      <c r="AP44" s="53"/>
      <c r="AQ44" s="53"/>
      <c r="AR44" s="54"/>
    </row>
    <row r="45" spans="1:57" s="5" customFormat="1" ht="36.950000000000003" customHeight="1">
      <c r="B45" s="55"/>
      <c r="C45" s="56" t="s">
        <v>16</v>
      </c>
      <c r="D45" s="57"/>
      <c r="E45" s="57"/>
      <c r="F45" s="57"/>
      <c r="G45" s="57"/>
      <c r="H45" s="57"/>
      <c r="I45" s="57"/>
      <c r="J45" s="57"/>
      <c r="K45" s="57"/>
      <c r="L45" s="352" t="str">
        <f>K6</f>
        <v>Modernizace a rozšíření prostor SPC Kladno - Vrapice</v>
      </c>
      <c r="M45" s="353"/>
      <c r="N45" s="353"/>
      <c r="O45" s="353"/>
      <c r="P45" s="353"/>
      <c r="Q45" s="353"/>
      <c r="R45" s="353"/>
      <c r="S45" s="353"/>
      <c r="T45" s="353"/>
      <c r="U45" s="353"/>
      <c r="V45" s="353"/>
      <c r="W45" s="353"/>
      <c r="X45" s="353"/>
      <c r="Y45" s="353"/>
      <c r="Z45" s="353"/>
      <c r="AA45" s="353"/>
      <c r="AB45" s="353"/>
      <c r="AC45" s="353"/>
      <c r="AD45" s="353"/>
      <c r="AE45" s="353"/>
      <c r="AF45" s="353"/>
      <c r="AG45" s="353"/>
      <c r="AH45" s="353"/>
      <c r="AI45" s="353"/>
      <c r="AJ45" s="353"/>
      <c r="AK45" s="353"/>
      <c r="AL45" s="353"/>
      <c r="AM45" s="353"/>
      <c r="AN45" s="353"/>
      <c r="AO45" s="353"/>
      <c r="AP45" s="57"/>
      <c r="AQ45" s="57"/>
      <c r="AR45" s="58"/>
    </row>
    <row r="46" spans="1:57" s="2" customFormat="1" ht="6.95" customHeight="1">
      <c r="A46" s="35"/>
      <c r="B46" s="36"/>
      <c r="C46" s="37"/>
      <c r="D46" s="37"/>
      <c r="E46" s="37"/>
      <c r="F46" s="37"/>
      <c r="G46" s="37"/>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40"/>
      <c r="BE46" s="35"/>
    </row>
    <row r="47" spans="1:57" s="2" customFormat="1" ht="12" customHeight="1">
      <c r="A47" s="35"/>
      <c r="B47" s="36"/>
      <c r="C47" s="30" t="s">
        <v>21</v>
      </c>
      <c r="D47" s="37"/>
      <c r="E47" s="37"/>
      <c r="F47" s="37"/>
      <c r="G47" s="37"/>
      <c r="H47" s="37"/>
      <c r="I47" s="37"/>
      <c r="J47" s="37"/>
      <c r="K47" s="37"/>
      <c r="L47" s="59" t="str">
        <f>IF(K8="","",K8)</f>
        <v>Josefa Jílka 1202, Kladno - Švermov</v>
      </c>
      <c r="M47" s="37"/>
      <c r="N47" s="37"/>
      <c r="O47" s="37"/>
      <c r="P47" s="37"/>
      <c r="Q47" s="37"/>
      <c r="R47" s="37"/>
      <c r="S47" s="37"/>
      <c r="T47" s="37"/>
      <c r="U47" s="37"/>
      <c r="V47" s="37"/>
      <c r="W47" s="37"/>
      <c r="X47" s="37"/>
      <c r="Y47" s="37"/>
      <c r="Z47" s="37"/>
      <c r="AA47" s="37"/>
      <c r="AB47" s="37"/>
      <c r="AC47" s="37"/>
      <c r="AD47" s="37"/>
      <c r="AE47" s="37"/>
      <c r="AF47" s="37"/>
      <c r="AG47" s="37"/>
      <c r="AH47" s="37"/>
      <c r="AI47" s="30" t="s">
        <v>23</v>
      </c>
      <c r="AJ47" s="37"/>
      <c r="AK47" s="37"/>
      <c r="AL47" s="37"/>
      <c r="AM47" s="354" t="str">
        <f>IF(AN8= "","",AN8)</f>
        <v>15. 3. 2019</v>
      </c>
      <c r="AN47" s="354"/>
      <c r="AO47" s="37"/>
      <c r="AP47" s="37"/>
      <c r="AQ47" s="37"/>
      <c r="AR47" s="40"/>
      <c r="BE47" s="35"/>
    </row>
    <row r="48" spans="1:57" s="2" customFormat="1" ht="6.95" customHeight="1">
      <c r="A48" s="35"/>
      <c r="B48" s="36"/>
      <c r="C48" s="37"/>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c r="AL48" s="37"/>
      <c r="AM48" s="37"/>
      <c r="AN48" s="37"/>
      <c r="AO48" s="37"/>
      <c r="AP48" s="37"/>
      <c r="AQ48" s="37"/>
      <c r="AR48" s="40"/>
      <c r="BE48" s="35"/>
    </row>
    <row r="49" spans="1:91" s="2" customFormat="1" ht="15.2" customHeight="1">
      <c r="A49" s="35"/>
      <c r="B49" s="36"/>
      <c r="C49" s="30" t="s">
        <v>25</v>
      </c>
      <c r="D49" s="37"/>
      <c r="E49" s="37"/>
      <c r="F49" s="37"/>
      <c r="G49" s="37"/>
      <c r="H49" s="37"/>
      <c r="I49" s="37"/>
      <c r="J49" s="37"/>
      <c r="K49" s="37"/>
      <c r="L49" s="53" t="str">
        <f>IF(E11= "","",E11)</f>
        <v>SOU a PrŠ Kladno - Vrapice</v>
      </c>
      <c r="M49" s="37"/>
      <c r="N49" s="37"/>
      <c r="O49" s="37"/>
      <c r="P49" s="37"/>
      <c r="Q49" s="37"/>
      <c r="R49" s="37"/>
      <c r="S49" s="37"/>
      <c r="T49" s="37"/>
      <c r="U49" s="37"/>
      <c r="V49" s="37"/>
      <c r="W49" s="37"/>
      <c r="X49" s="37"/>
      <c r="Y49" s="37"/>
      <c r="Z49" s="37"/>
      <c r="AA49" s="37"/>
      <c r="AB49" s="37"/>
      <c r="AC49" s="37"/>
      <c r="AD49" s="37"/>
      <c r="AE49" s="37"/>
      <c r="AF49" s="37"/>
      <c r="AG49" s="37"/>
      <c r="AH49" s="37"/>
      <c r="AI49" s="30" t="s">
        <v>31</v>
      </c>
      <c r="AJ49" s="37"/>
      <c r="AK49" s="37"/>
      <c r="AL49" s="37"/>
      <c r="AM49" s="350" t="str">
        <f>IF(E17="","",E17)</f>
        <v>ARCHIW studio s.r.o.</v>
      </c>
      <c r="AN49" s="351"/>
      <c r="AO49" s="351"/>
      <c r="AP49" s="351"/>
      <c r="AQ49" s="37"/>
      <c r="AR49" s="40"/>
      <c r="AS49" s="344" t="s">
        <v>52</v>
      </c>
      <c r="AT49" s="345"/>
      <c r="AU49" s="61"/>
      <c r="AV49" s="61"/>
      <c r="AW49" s="61"/>
      <c r="AX49" s="61"/>
      <c r="AY49" s="61"/>
      <c r="AZ49" s="61"/>
      <c r="BA49" s="61"/>
      <c r="BB49" s="61"/>
      <c r="BC49" s="61"/>
      <c r="BD49" s="62"/>
      <c r="BE49" s="35"/>
    </row>
    <row r="50" spans="1:91" s="2" customFormat="1" ht="15.2" customHeight="1">
      <c r="A50" s="35"/>
      <c r="B50" s="36"/>
      <c r="C50" s="30" t="s">
        <v>29</v>
      </c>
      <c r="D50" s="37"/>
      <c r="E50" s="37"/>
      <c r="F50" s="37"/>
      <c r="G50" s="37"/>
      <c r="H50" s="37"/>
      <c r="I50" s="37"/>
      <c r="J50" s="37"/>
      <c r="K50" s="37"/>
      <c r="L50" s="53" t="str">
        <f>IF(E14= "Vyplň údaj","",E14)</f>
        <v/>
      </c>
      <c r="M50" s="37"/>
      <c r="N50" s="37"/>
      <c r="O50" s="37"/>
      <c r="P50" s="37"/>
      <c r="Q50" s="37"/>
      <c r="R50" s="37"/>
      <c r="S50" s="37"/>
      <c r="T50" s="37"/>
      <c r="U50" s="37"/>
      <c r="V50" s="37"/>
      <c r="W50" s="37"/>
      <c r="X50" s="37"/>
      <c r="Y50" s="37"/>
      <c r="Z50" s="37"/>
      <c r="AA50" s="37"/>
      <c r="AB50" s="37"/>
      <c r="AC50" s="37"/>
      <c r="AD50" s="37"/>
      <c r="AE50" s="37"/>
      <c r="AF50" s="37"/>
      <c r="AG50" s="37"/>
      <c r="AH50" s="37"/>
      <c r="AI50" s="30" t="s">
        <v>34</v>
      </c>
      <c r="AJ50" s="37"/>
      <c r="AK50" s="37"/>
      <c r="AL50" s="37"/>
      <c r="AM50" s="350" t="str">
        <f>IF(E20="","",E20)</f>
        <v xml:space="preserve"> </v>
      </c>
      <c r="AN50" s="351"/>
      <c r="AO50" s="351"/>
      <c r="AP50" s="351"/>
      <c r="AQ50" s="37"/>
      <c r="AR50" s="40"/>
      <c r="AS50" s="346"/>
      <c r="AT50" s="347"/>
      <c r="AU50" s="63"/>
      <c r="AV50" s="63"/>
      <c r="AW50" s="63"/>
      <c r="AX50" s="63"/>
      <c r="AY50" s="63"/>
      <c r="AZ50" s="63"/>
      <c r="BA50" s="63"/>
      <c r="BB50" s="63"/>
      <c r="BC50" s="63"/>
      <c r="BD50" s="64"/>
      <c r="BE50" s="35"/>
    </row>
    <row r="51" spans="1:91" s="2" customFormat="1" ht="10.9" customHeight="1">
      <c r="A51" s="35"/>
      <c r="B51" s="36"/>
      <c r="C51" s="37"/>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40"/>
      <c r="AS51" s="348"/>
      <c r="AT51" s="349"/>
      <c r="AU51" s="65"/>
      <c r="AV51" s="65"/>
      <c r="AW51" s="65"/>
      <c r="AX51" s="65"/>
      <c r="AY51" s="65"/>
      <c r="AZ51" s="65"/>
      <c r="BA51" s="65"/>
      <c r="BB51" s="65"/>
      <c r="BC51" s="65"/>
      <c r="BD51" s="66"/>
      <c r="BE51" s="35"/>
    </row>
    <row r="52" spans="1:91" s="2" customFormat="1" ht="29.25" customHeight="1">
      <c r="A52" s="35"/>
      <c r="B52" s="36"/>
      <c r="C52" s="370" t="s">
        <v>53</v>
      </c>
      <c r="D52" s="364"/>
      <c r="E52" s="364"/>
      <c r="F52" s="364"/>
      <c r="G52" s="364"/>
      <c r="H52" s="67"/>
      <c r="I52" s="363" t="s">
        <v>54</v>
      </c>
      <c r="J52" s="364"/>
      <c r="K52" s="364"/>
      <c r="L52" s="364"/>
      <c r="M52" s="364"/>
      <c r="N52" s="364"/>
      <c r="O52" s="364"/>
      <c r="P52" s="364"/>
      <c r="Q52" s="364"/>
      <c r="R52" s="364"/>
      <c r="S52" s="364"/>
      <c r="T52" s="364"/>
      <c r="U52" s="364"/>
      <c r="V52" s="364"/>
      <c r="W52" s="364"/>
      <c r="X52" s="364"/>
      <c r="Y52" s="364"/>
      <c r="Z52" s="364"/>
      <c r="AA52" s="364"/>
      <c r="AB52" s="364"/>
      <c r="AC52" s="364"/>
      <c r="AD52" s="364"/>
      <c r="AE52" s="364"/>
      <c r="AF52" s="364"/>
      <c r="AG52" s="365" t="s">
        <v>55</v>
      </c>
      <c r="AH52" s="364"/>
      <c r="AI52" s="364"/>
      <c r="AJ52" s="364"/>
      <c r="AK52" s="364"/>
      <c r="AL52" s="364"/>
      <c r="AM52" s="364"/>
      <c r="AN52" s="363" t="s">
        <v>56</v>
      </c>
      <c r="AO52" s="364"/>
      <c r="AP52" s="364"/>
      <c r="AQ52" s="68" t="s">
        <v>57</v>
      </c>
      <c r="AR52" s="40"/>
      <c r="AS52" s="69" t="s">
        <v>58</v>
      </c>
      <c r="AT52" s="70" t="s">
        <v>59</v>
      </c>
      <c r="AU52" s="70" t="s">
        <v>60</v>
      </c>
      <c r="AV52" s="70" t="s">
        <v>61</v>
      </c>
      <c r="AW52" s="70" t="s">
        <v>62</v>
      </c>
      <c r="AX52" s="70" t="s">
        <v>63</v>
      </c>
      <c r="AY52" s="70" t="s">
        <v>64</v>
      </c>
      <c r="AZ52" s="70" t="s">
        <v>65</v>
      </c>
      <c r="BA52" s="70" t="s">
        <v>66</v>
      </c>
      <c r="BB52" s="70" t="s">
        <v>67</v>
      </c>
      <c r="BC52" s="70" t="s">
        <v>68</v>
      </c>
      <c r="BD52" s="71" t="s">
        <v>69</v>
      </c>
      <c r="BE52" s="35"/>
    </row>
    <row r="53" spans="1:91" s="2" customFormat="1" ht="10.9" customHeight="1">
      <c r="A53" s="35"/>
      <c r="B53" s="36"/>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c r="AR53" s="40"/>
      <c r="AS53" s="72"/>
      <c r="AT53" s="73"/>
      <c r="AU53" s="73"/>
      <c r="AV53" s="73"/>
      <c r="AW53" s="73"/>
      <c r="AX53" s="73"/>
      <c r="AY53" s="73"/>
      <c r="AZ53" s="73"/>
      <c r="BA53" s="73"/>
      <c r="BB53" s="73"/>
      <c r="BC53" s="73"/>
      <c r="BD53" s="74"/>
      <c r="BE53" s="35"/>
    </row>
    <row r="54" spans="1:91" s="6" customFormat="1" ht="32.450000000000003" customHeight="1">
      <c r="B54" s="75"/>
      <c r="C54" s="76" t="s">
        <v>70</v>
      </c>
      <c r="D54" s="77"/>
      <c r="E54" s="77"/>
      <c r="F54" s="77"/>
      <c r="G54" s="77"/>
      <c r="H54" s="77"/>
      <c r="I54" s="77"/>
      <c r="J54" s="77"/>
      <c r="K54" s="77"/>
      <c r="L54" s="77"/>
      <c r="M54" s="77"/>
      <c r="N54" s="77"/>
      <c r="O54" s="77"/>
      <c r="P54" s="77"/>
      <c r="Q54" s="77"/>
      <c r="R54" s="77"/>
      <c r="S54" s="77"/>
      <c r="T54" s="77"/>
      <c r="U54" s="77"/>
      <c r="V54" s="77"/>
      <c r="W54" s="77"/>
      <c r="X54" s="77"/>
      <c r="Y54" s="77"/>
      <c r="Z54" s="77"/>
      <c r="AA54" s="77"/>
      <c r="AB54" s="77"/>
      <c r="AC54" s="77"/>
      <c r="AD54" s="77"/>
      <c r="AE54" s="77"/>
      <c r="AF54" s="77"/>
      <c r="AG54" s="368">
        <f>ROUND(SUM(AG55:AG60),2)</f>
        <v>0</v>
      </c>
      <c r="AH54" s="368"/>
      <c r="AI54" s="368"/>
      <c r="AJ54" s="368"/>
      <c r="AK54" s="368"/>
      <c r="AL54" s="368"/>
      <c r="AM54" s="368"/>
      <c r="AN54" s="369">
        <f t="shared" ref="AN54:AN60" si="0">SUM(AG54,AT54)</f>
        <v>0</v>
      </c>
      <c r="AO54" s="369"/>
      <c r="AP54" s="369"/>
      <c r="AQ54" s="79" t="s">
        <v>19</v>
      </c>
      <c r="AR54" s="80"/>
      <c r="AS54" s="81">
        <f>ROUND(SUM(AS55:AS60),2)</f>
        <v>0</v>
      </c>
      <c r="AT54" s="82">
        <f t="shared" ref="AT54:AT60" si="1">ROUND(SUM(AV54:AW54),2)</f>
        <v>0</v>
      </c>
      <c r="AU54" s="83">
        <f>ROUND(SUM(AU55:AU60),5)</f>
        <v>0</v>
      </c>
      <c r="AV54" s="82">
        <f>ROUND(AZ54*L29,2)</f>
        <v>0</v>
      </c>
      <c r="AW54" s="82">
        <f>ROUND(BA54*L30,2)</f>
        <v>0</v>
      </c>
      <c r="AX54" s="82">
        <f>ROUND(BB54*L29,2)</f>
        <v>0</v>
      </c>
      <c r="AY54" s="82">
        <f>ROUND(BC54*L30,2)</f>
        <v>0</v>
      </c>
      <c r="AZ54" s="82">
        <f>ROUND(SUM(AZ55:AZ60),2)</f>
        <v>0</v>
      </c>
      <c r="BA54" s="82">
        <f>ROUND(SUM(BA55:BA60),2)</f>
        <v>0</v>
      </c>
      <c r="BB54" s="82">
        <f>ROUND(SUM(BB55:BB60),2)</f>
        <v>0</v>
      </c>
      <c r="BC54" s="82">
        <f>ROUND(SUM(BC55:BC60),2)</f>
        <v>0</v>
      </c>
      <c r="BD54" s="84">
        <f>ROUND(SUM(BD55:BD60),2)</f>
        <v>0</v>
      </c>
      <c r="BS54" s="85" t="s">
        <v>71</v>
      </c>
      <c r="BT54" s="85" t="s">
        <v>72</v>
      </c>
      <c r="BU54" s="86" t="s">
        <v>73</v>
      </c>
      <c r="BV54" s="85" t="s">
        <v>74</v>
      </c>
      <c r="BW54" s="85" t="s">
        <v>5</v>
      </c>
      <c r="BX54" s="85" t="s">
        <v>75</v>
      </c>
      <c r="CL54" s="85" t="s">
        <v>19</v>
      </c>
    </row>
    <row r="55" spans="1:91" s="7" customFormat="1" ht="27" customHeight="1">
      <c r="A55" s="87" t="s">
        <v>76</v>
      </c>
      <c r="B55" s="88"/>
      <c r="C55" s="89"/>
      <c r="D55" s="371" t="s">
        <v>77</v>
      </c>
      <c r="E55" s="371"/>
      <c r="F55" s="371"/>
      <c r="G55" s="371"/>
      <c r="H55" s="371"/>
      <c r="I55" s="90"/>
      <c r="J55" s="371" t="s">
        <v>78</v>
      </c>
      <c r="K55" s="371"/>
      <c r="L55" s="371"/>
      <c r="M55" s="371"/>
      <c r="N55" s="371"/>
      <c r="O55" s="371"/>
      <c r="P55" s="371"/>
      <c r="Q55" s="371"/>
      <c r="R55" s="371"/>
      <c r="S55" s="371"/>
      <c r="T55" s="371"/>
      <c r="U55" s="371"/>
      <c r="V55" s="371"/>
      <c r="W55" s="371"/>
      <c r="X55" s="371"/>
      <c r="Y55" s="371"/>
      <c r="Z55" s="371"/>
      <c r="AA55" s="371"/>
      <c r="AB55" s="371"/>
      <c r="AC55" s="371"/>
      <c r="AD55" s="371"/>
      <c r="AE55" s="371"/>
      <c r="AF55" s="371"/>
      <c r="AG55" s="366">
        <f>'D1.1, D1.2 - Architektoni...'!J30</f>
        <v>0</v>
      </c>
      <c r="AH55" s="367"/>
      <c r="AI55" s="367"/>
      <c r="AJ55" s="367"/>
      <c r="AK55" s="367"/>
      <c r="AL55" s="367"/>
      <c r="AM55" s="367"/>
      <c r="AN55" s="366">
        <f t="shared" si="0"/>
        <v>0</v>
      </c>
      <c r="AO55" s="367"/>
      <c r="AP55" s="367"/>
      <c r="AQ55" s="91" t="s">
        <v>79</v>
      </c>
      <c r="AR55" s="92"/>
      <c r="AS55" s="93">
        <v>0</v>
      </c>
      <c r="AT55" s="94">
        <f t="shared" si="1"/>
        <v>0</v>
      </c>
      <c r="AU55" s="95">
        <f>'D1.1, D1.2 - Architektoni...'!P105</f>
        <v>0</v>
      </c>
      <c r="AV55" s="94">
        <f>'D1.1, D1.2 - Architektoni...'!J33</f>
        <v>0</v>
      </c>
      <c r="AW55" s="94">
        <f>'D1.1, D1.2 - Architektoni...'!J34</f>
        <v>0</v>
      </c>
      <c r="AX55" s="94">
        <f>'D1.1, D1.2 - Architektoni...'!J35</f>
        <v>0</v>
      </c>
      <c r="AY55" s="94">
        <f>'D1.1, D1.2 - Architektoni...'!J36</f>
        <v>0</v>
      </c>
      <c r="AZ55" s="94">
        <f>'D1.1, D1.2 - Architektoni...'!F33</f>
        <v>0</v>
      </c>
      <c r="BA55" s="94">
        <f>'D1.1, D1.2 - Architektoni...'!F34</f>
        <v>0</v>
      </c>
      <c r="BB55" s="94">
        <f>'D1.1, D1.2 - Architektoni...'!F35</f>
        <v>0</v>
      </c>
      <c r="BC55" s="94">
        <f>'D1.1, D1.2 - Architektoni...'!F36</f>
        <v>0</v>
      </c>
      <c r="BD55" s="96">
        <f>'D1.1, D1.2 - Architektoni...'!F37</f>
        <v>0</v>
      </c>
      <c r="BT55" s="97" t="s">
        <v>80</v>
      </c>
      <c r="BV55" s="97" t="s">
        <v>74</v>
      </c>
      <c r="BW55" s="97" t="s">
        <v>81</v>
      </c>
      <c r="BX55" s="97" t="s">
        <v>5</v>
      </c>
      <c r="CL55" s="97" t="s">
        <v>19</v>
      </c>
      <c r="CM55" s="97" t="s">
        <v>82</v>
      </c>
    </row>
    <row r="56" spans="1:91" s="7" customFormat="1" ht="16.5" customHeight="1">
      <c r="A56" s="87" t="s">
        <v>76</v>
      </c>
      <c r="B56" s="88"/>
      <c r="C56" s="89"/>
      <c r="D56" s="371" t="s">
        <v>83</v>
      </c>
      <c r="E56" s="371"/>
      <c r="F56" s="371"/>
      <c r="G56" s="371"/>
      <c r="H56" s="371"/>
      <c r="I56" s="90"/>
      <c r="J56" s="371" t="s">
        <v>84</v>
      </c>
      <c r="K56" s="371"/>
      <c r="L56" s="371"/>
      <c r="M56" s="371"/>
      <c r="N56" s="371"/>
      <c r="O56" s="371"/>
      <c r="P56" s="371"/>
      <c r="Q56" s="371"/>
      <c r="R56" s="371"/>
      <c r="S56" s="371"/>
      <c r="T56" s="371"/>
      <c r="U56" s="371"/>
      <c r="V56" s="371"/>
      <c r="W56" s="371"/>
      <c r="X56" s="371"/>
      <c r="Y56" s="371"/>
      <c r="Z56" s="371"/>
      <c r="AA56" s="371"/>
      <c r="AB56" s="371"/>
      <c r="AC56" s="371"/>
      <c r="AD56" s="371"/>
      <c r="AE56" s="371"/>
      <c r="AF56" s="371"/>
      <c r="AG56" s="366">
        <f>'D1.3 - Zdravotně technick...'!J30</f>
        <v>0</v>
      </c>
      <c r="AH56" s="367"/>
      <c r="AI56" s="367"/>
      <c r="AJ56" s="367"/>
      <c r="AK56" s="367"/>
      <c r="AL56" s="367"/>
      <c r="AM56" s="367"/>
      <c r="AN56" s="366">
        <f t="shared" si="0"/>
        <v>0</v>
      </c>
      <c r="AO56" s="367"/>
      <c r="AP56" s="367"/>
      <c r="AQ56" s="91" t="s">
        <v>79</v>
      </c>
      <c r="AR56" s="92"/>
      <c r="AS56" s="93">
        <v>0</v>
      </c>
      <c r="AT56" s="94">
        <f t="shared" si="1"/>
        <v>0</v>
      </c>
      <c r="AU56" s="95">
        <f>'D1.3 - Zdravotně technick...'!P90</f>
        <v>0</v>
      </c>
      <c r="AV56" s="94">
        <f>'D1.3 - Zdravotně technick...'!J33</f>
        <v>0</v>
      </c>
      <c r="AW56" s="94">
        <f>'D1.3 - Zdravotně technick...'!J34</f>
        <v>0</v>
      </c>
      <c r="AX56" s="94">
        <f>'D1.3 - Zdravotně technick...'!J35</f>
        <v>0</v>
      </c>
      <c r="AY56" s="94">
        <f>'D1.3 - Zdravotně technick...'!J36</f>
        <v>0</v>
      </c>
      <c r="AZ56" s="94">
        <f>'D1.3 - Zdravotně technick...'!F33</f>
        <v>0</v>
      </c>
      <c r="BA56" s="94">
        <f>'D1.3 - Zdravotně technick...'!F34</f>
        <v>0</v>
      </c>
      <c r="BB56" s="94">
        <f>'D1.3 - Zdravotně technick...'!F35</f>
        <v>0</v>
      </c>
      <c r="BC56" s="94">
        <f>'D1.3 - Zdravotně technick...'!F36</f>
        <v>0</v>
      </c>
      <c r="BD56" s="96">
        <f>'D1.3 - Zdravotně technick...'!F37</f>
        <v>0</v>
      </c>
      <c r="BT56" s="97" t="s">
        <v>80</v>
      </c>
      <c r="BV56" s="97" t="s">
        <v>74</v>
      </c>
      <c r="BW56" s="97" t="s">
        <v>85</v>
      </c>
      <c r="BX56" s="97" t="s">
        <v>5</v>
      </c>
      <c r="CL56" s="97" t="s">
        <v>19</v>
      </c>
      <c r="CM56" s="97" t="s">
        <v>82</v>
      </c>
    </row>
    <row r="57" spans="1:91" s="7" customFormat="1" ht="16.5" customHeight="1">
      <c r="A57" s="87" t="s">
        <v>76</v>
      </c>
      <c r="B57" s="88"/>
      <c r="C57" s="89"/>
      <c r="D57" s="371" t="s">
        <v>86</v>
      </c>
      <c r="E57" s="371"/>
      <c r="F57" s="371"/>
      <c r="G57" s="371"/>
      <c r="H57" s="371"/>
      <c r="I57" s="90"/>
      <c r="J57" s="371" t="s">
        <v>87</v>
      </c>
      <c r="K57" s="371"/>
      <c r="L57" s="371"/>
      <c r="M57" s="371"/>
      <c r="N57" s="371"/>
      <c r="O57" s="371"/>
      <c r="P57" s="371"/>
      <c r="Q57" s="371"/>
      <c r="R57" s="371"/>
      <c r="S57" s="371"/>
      <c r="T57" s="371"/>
      <c r="U57" s="371"/>
      <c r="V57" s="371"/>
      <c r="W57" s="371"/>
      <c r="X57" s="371"/>
      <c r="Y57" s="371"/>
      <c r="Z57" s="371"/>
      <c r="AA57" s="371"/>
      <c r="AB57" s="371"/>
      <c r="AC57" s="371"/>
      <c r="AD57" s="371"/>
      <c r="AE57" s="371"/>
      <c r="AF57" s="371"/>
      <c r="AG57" s="366">
        <f>'D1.4 - Vytápění'!J30</f>
        <v>0</v>
      </c>
      <c r="AH57" s="367"/>
      <c r="AI57" s="367"/>
      <c r="AJ57" s="367"/>
      <c r="AK57" s="367"/>
      <c r="AL57" s="367"/>
      <c r="AM57" s="367"/>
      <c r="AN57" s="366">
        <f t="shared" si="0"/>
        <v>0</v>
      </c>
      <c r="AO57" s="367"/>
      <c r="AP57" s="367"/>
      <c r="AQ57" s="91" t="s">
        <v>79</v>
      </c>
      <c r="AR57" s="92"/>
      <c r="AS57" s="93">
        <v>0</v>
      </c>
      <c r="AT57" s="94">
        <f t="shared" si="1"/>
        <v>0</v>
      </c>
      <c r="AU57" s="95">
        <f>'D1.4 - Vytápění'!P97</f>
        <v>0</v>
      </c>
      <c r="AV57" s="94">
        <f>'D1.4 - Vytápění'!J33</f>
        <v>0</v>
      </c>
      <c r="AW57" s="94">
        <f>'D1.4 - Vytápění'!J34</f>
        <v>0</v>
      </c>
      <c r="AX57" s="94">
        <f>'D1.4 - Vytápění'!J35</f>
        <v>0</v>
      </c>
      <c r="AY57" s="94">
        <f>'D1.4 - Vytápění'!J36</f>
        <v>0</v>
      </c>
      <c r="AZ57" s="94">
        <f>'D1.4 - Vytápění'!F33</f>
        <v>0</v>
      </c>
      <c r="BA57" s="94">
        <f>'D1.4 - Vytápění'!F34</f>
        <v>0</v>
      </c>
      <c r="BB57" s="94">
        <f>'D1.4 - Vytápění'!F35</f>
        <v>0</v>
      </c>
      <c r="BC57" s="94">
        <f>'D1.4 - Vytápění'!F36</f>
        <v>0</v>
      </c>
      <c r="BD57" s="96">
        <f>'D1.4 - Vytápění'!F37</f>
        <v>0</v>
      </c>
      <c r="BT57" s="97" t="s">
        <v>80</v>
      </c>
      <c r="BV57" s="97" t="s">
        <v>74</v>
      </c>
      <c r="BW57" s="97" t="s">
        <v>88</v>
      </c>
      <c r="BX57" s="97" t="s">
        <v>5</v>
      </c>
      <c r="CL57" s="97" t="s">
        <v>19</v>
      </c>
      <c r="CM57" s="97" t="s">
        <v>82</v>
      </c>
    </row>
    <row r="58" spans="1:91" s="7" customFormat="1" ht="16.5" customHeight="1">
      <c r="A58" s="87" t="s">
        <v>76</v>
      </c>
      <c r="B58" s="88"/>
      <c r="C58" s="89"/>
      <c r="D58" s="371" t="s">
        <v>89</v>
      </c>
      <c r="E58" s="371"/>
      <c r="F58" s="371"/>
      <c r="G58" s="371"/>
      <c r="H58" s="371"/>
      <c r="I58" s="90"/>
      <c r="J58" s="371" t="s">
        <v>90</v>
      </c>
      <c r="K58" s="371"/>
      <c r="L58" s="371"/>
      <c r="M58" s="371"/>
      <c r="N58" s="371"/>
      <c r="O58" s="371"/>
      <c r="P58" s="371"/>
      <c r="Q58" s="371"/>
      <c r="R58" s="371"/>
      <c r="S58" s="371"/>
      <c r="T58" s="371"/>
      <c r="U58" s="371"/>
      <c r="V58" s="371"/>
      <c r="W58" s="371"/>
      <c r="X58" s="371"/>
      <c r="Y58" s="371"/>
      <c r="Z58" s="371"/>
      <c r="AA58" s="371"/>
      <c r="AB58" s="371"/>
      <c r="AC58" s="371"/>
      <c r="AD58" s="371"/>
      <c r="AE58" s="371"/>
      <c r="AF58" s="371"/>
      <c r="AG58" s="366">
        <f>'D1.5 - Elektromontáže'!J30</f>
        <v>0</v>
      </c>
      <c r="AH58" s="367"/>
      <c r="AI58" s="367"/>
      <c r="AJ58" s="367"/>
      <c r="AK58" s="367"/>
      <c r="AL58" s="367"/>
      <c r="AM58" s="367"/>
      <c r="AN58" s="366">
        <f t="shared" si="0"/>
        <v>0</v>
      </c>
      <c r="AO58" s="367"/>
      <c r="AP58" s="367"/>
      <c r="AQ58" s="91" t="s">
        <v>79</v>
      </c>
      <c r="AR58" s="92"/>
      <c r="AS58" s="93">
        <v>0</v>
      </c>
      <c r="AT58" s="94">
        <f t="shared" si="1"/>
        <v>0</v>
      </c>
      <c r="AU58" s="95">
        <f>'D1.5 - Elektromontáže'!P96</f>
        <v>0</v>
      </c>
      <c r="AV58" s="94">
        <f>'D1.5 - Elektromontáže'!J33</f>
        <v>0</v>
      </c>
      <c r="AW58" s="94">
        <f>'D1.5 - Elektromontáže'!J34</f>
        <v>0</v>
      </c>
      <c r="AX58" s="94">
        <f>'D1.5 - Elektromontáže'!J35</f>
        <v>0</v>
      </c>
      <c r="AY58" s="94">
        <f>'D1.5 - Elektromontáže'!J36</f>
        <v>0</v>
      </c>
      <c r="AZ58" s="94">
        <f>'D1.5 - Elektromontáže'!F33</f>
        <v>0</v>
      </c>
      <c r="BA58" s="94">
        <f>'D1.5 - Elektromontáže'!F34</f>
        <v>0</v>
      </c>
      <c r="BB58" s="94">
        <f>'D1.5 - Elektromontáže'!F35</f>
        <v>0</v>
      </c>
      <c r="BC58" s="94">
        <f>'D1.5 - Elektromontáže'!F36</f>
        <v>0</v>
      </c>
      <c r="BD58" s="96">
        <f>'D1.5 - Elektromontáže'!F37</f>
        <v>0</v>
      </c>
      <c r="BT58" s="97" t="s">
        <v>80</v>
      </c>
      <c r="BV58" s="97" t="s">
        <v>74</v>
      </c>
      <c r="BW58" s="97" t="s">
        <v>91</v>
      </c>
      <c r="BX58" s="97" t="s">
        <v>5</v>
      </c>
      <c r="CL58" s="97" t="s">
        <v>19</v>
      </c>
      <c r="CM58" s="97" t="s">
        <v>82</v>
      </c>
    </row>
    <row r="59" spans="1:91" s="7" customFormat="1" ht="16.5" customHeight="1">
      <c r="A59" s="87" t="s">
        <v>76</v>
      </c>
      <c r="B59" s="88"/>
      <c r="C59" s="89"/>
      <c r="D59" s="371" t="s">
        <v>92</v>
      </c>
      <c r="E59" s="371"/>
      <c r="F59" s="371"/>
      <c r="G59" s="371"/>
      <c r="H59" s="371"/>
      <c r="I59" s="90"/>
      <c r="J59" s="371" t="s">
        <v>93</v>
      </c>
      <c r="K59" s="371"/>
      <c r="L59" s="371"/>
      <c r="M59" s="371"/>
      <c r="N59" s="371"/>
      <c r="O59" s="371"/>
      <c r="P59" s="371"/>
      <c r="Q59" s="371"/>
      <c r="R59" s="371"/>
      <c r="S59" s="371"/>
      <c r="T59" s="371"/>
      <c r="U59" s="371"/>
      <c r="V59" s="371"/>
      <c r="W59" s="371"/>
      <c r="X59" s="371"/>
      <c r="Y59" s="371"/>
      <c r="Z59" s="371"/>
      <c r="AA59" s="371"/>
      <c r="AB59" s="371"/>
      <c r="AC59" s="371"/>
      <c r="AD59" s="371"/>
      <c r="AE59" s="371"/>
      <c r="AF59" s="371"/>
      <c r="AG59" s="366">
        <f>'D1.6 - VZT'!J30</f>
        <v>0</v>
      </c>
      <c r="AH59" s="367"/>
      <c r="AI59" s="367"/>
      <c r="AJ59" s="367"/>
      <c r="AK59" s="367"/>
      <c r="AL59" s="367"/>
      <c r="AM59" s="367"/>
      <c r="AN59" s="366">
        <f t="shared" si="0"/>
        <v>0</v>
      </c>
      <c r="AO59" s="367"/>
      <c r="AP59" s="367"/>
      <c r="AQ59" s="91" t="s">
        <v>79</v>
      </c>
      <c r="AR59" s="92"/>
      <c r="AS59" s="93">
        <v>0</v>
      </c>
      <c r="AT59" s="94">
        <f t="shared" si="1"/>
        <v>0</v>
      </c>
      <c r="AU59" s="95">
        <f>'D1.6 - VZT'!P81</f>
        <v>0</v>
      </c>
      <c r="AV59" s="94">
        <f>'D1.6 - VZT'!J33</f>
        <v>0</v>
      </c>
      <c r="AW59" s="94">
        <f>'D1.6 - VZT'!J34</f>
        <v>0</v>
      </c>
      <c r="AX59" s="94">
        <f>'D1.6 - VZT'!J35</f>
        <v>0</v>
      </c>
      <c r="AY59" s="94">
        <f>'D1.6 - VZT'!J36</f>
        <v>0</v>
      </c>
      <c r="AZ59" s="94">
        <f>'D1.6 - VZT'!F33</f>
        <v>0</v>
      </c>
      <c r="BA59" s="94">
        <f>'D1.6 - VZT'!F34</f>
        <v>0</v>
      </c>
      <c r="BB59" s="94">
        <f>'D1.6 - VZT'!F35</f>
        <v>0</v>
      </c>
      <c r="BC59" s="94">
        <f>'D1.6 - VZT'!F36</f>
        <v>0</v>
      </c>
      <c r="BD59" s="96">
        <f>'D1.6 - VZT'!F37</f>
        <v>0</v>
      </c>
      <c r="BT59" s="97" t="s">
        <v>80</v>
      </c>
      <c r="BV59" s="97" t="s">
        <v>74</v>
      </c>
      <c r="BW59" s="97" t="s">
        <v>94</v>
      </c>
      <c r="BX59" s="97" t="s">
        <v>5</v>
      </c>
      <c r="CL59" s="97" t="s">
        <v>19</v>
      </c>
      <c r="CM59" s="97" t="s">
        <v>82</v>
      </c>
    </row>
    <row r="60" spans="1:91" s="7" customFormat="1" ht="16.5" customHeight="1">
      <c r="A60" s="87" t="s">
        <v>76</v>
      </c>
      <c r="B60" s="88"/>
      <c r="C60" s="89"/>
      <c r="D60" s="371" t="s">
        <v>95</v>
      </c>
      <c r="E60" s="371"/>
      <c r="F60" s="371"/>
      <c r="G60" s="371"/>
      <c r="H60" s="371"/>
      <c r="I60" s="90"/>
      <c r="J60" s="371" t="s">
        <v>96</v>
      </c>
      <c r="K60" s="371"/>
      <c r="L60" s="371"/>
      <c r="M60" s="371"/>
      <c r="N60" s="371"/>
      <c r="O60" s="371"/>
      <c r="P60" s="371"/>
      <c r="Q60" s="371"/>
      <c r="R60" s="371"/>
      <c r="S60" s="371"/>
      <c r="T60" s="371"/>
      <c r="U60" s="371"/>
      <c r="V60" s="371"/>
      <c r="W60" s="371"/>
      <c r="X60" s="371"/>
      <c r="Y60" s="371"/>
      <c r="Z60" s="371"/>
      <c r="AA60" s="371"/>
      <c r="AB60" s="371"/>
      <c r="AC60" s="371"/>
      <c r="AD60" s="371"/>
      <c r="AE60" s="371"/>
      <c r="AF60" s="371"/>
      <c r="AG60" s="366">
        <f>'VRN - Vedlejší rozpočtové...'!J30</f>
        <v>0</v>
      </c>
      <c r="AH60" s="367"/>
      <c r="AI60" s="367"/>
      <c r="AJ60" s="367"/>
      <c r="AK60" s="367"/>
      <c r="AL60" s="367"/>
      <c r="AM60" s="367"/>
      <c r="AN60" s="366">
        <f t="shared" si="0"/>
        <v>0</v>
      </c>
      <c r="AO60" s="367"/>
      <c r="AP60" s="367"/>
      <c r="AQ60" s="91" t="s">
        <v>79</v>
      </c>
      <c r="AR60" s="92"/>
      <c r="AS60" s="98">
        <v>0</v>
      </c>
      <c r="AT60" s="99">
        <f t="shared" si="1"/>
        <v>0</v>
      </c>
      <c r="AU60" s="100">
        <f>'VRN - Vedlejší rozpočtové...'!P83</f>
        <v>0</v>
      </c>
      <c r="AV60" s="99">
        <f>'VRN - Vedlejší rozpočtové...'!J33</f>
        <v>0</v>
      </c>
      <c r="AW60" s="99">
        <f>'VRN - Vedlejší rozpočtové...'!J34</f>
        <v>0</v>
      </c>
      <c r="AX60" s="99">
        <f>'VRN - Vedlejší rozpočtové...'!J35</f>
        <v>0</v>
      </c>
      <c r="AY60" s="99">
        <f>'VRN - Vedlejší rozpočtové...'!J36</f>
        <v>0</v>
      </c>
      <c r="AZ60" s="99">
        <f>'VRN - Vedlejší rozpočtové...'!F33</f>
        <v>0</v>
      </c>
      <c r="BA60" s="99">
        <f>'VRN - Vedlejší rozpočtové...'!F34</f>
        <v>0</v>
      </c>
      <c r="BB60" s="99">
        <f>'VRN - Vedlejší rozpočtové...'!F35</f>
        <v>0</v>
      </c>
      <c r="BC60" s="99">
        <f>'VRN - Vedlejší rozpočtové...'!F36</f>
        <v>0</v>
      </c>
      <c r="BD60" s="101">
        <f>'VRN - Vedlejší rozpočtové...'!F37</f>
        <v>0</v>
      </c>
      <c r="BT60" s="97" t="s">
        <v>80</v>
      </c>
      <c r="BV60" s="97" t="s">
        <v>74</v>
      </c>
      <c r="BW60" s="97" t="s">
        <v>97</v>
      </c>
      <c r="BX60" s="97" t="s">
        <v>5</v>
      </c>
      <c r="CL60" s="97" t="s">
        <v>19</v>
      </c>
      <c r="CM60" s="97" t="s">
        <v>82</v>
      </c>
    </row>
    <row r="61" spans="1:91" s="2" customFormat="1" ht="30" customHeight="1">
      <c r="A61" s="35"/>
      <c r="B61" s="36"/>
      <c r="C61" s="37"/>
      <c r="D61" s="37"/>
      <c r="E61" s="37"/>
      <c r="F61" s="37"/>
      <c r="G61" s="37"/>
      <c r="H61" s="37"/>
      <c r="I61" s="37"/>
      <c r="J61" s="37"/>
      <c r="K61" s="37"/>
      <c r="L61" s="37"/>
      <c r="M61" s="37"/>
      <c r="N61" s="37"/>
      <c r="O61" s="37"/>
      <c r="P61" s="37"/>
      <c r="Q61" s="37"/>
      <c r="R61" s="37"/>
      <c r="S61" s="37"/>
      <c r="T61" s="37"/>
      <c r="U61" s="37"/>
      <c r="V61" s="37"/>
      <c r="W61" s="37"/>
      <c r="X61" s="37"/>
      <c r="Y61" s="37"/>
      <c r="Z61" s="37"/>
      <c r="AA61" s="37"/>
      <c r="AB61" s="37"/>
      <c r="AC61" s="37"/>
      <c r="AD61" s="37"/>
      <c r="AE61" s="37"/>
      <c r="AF61" s="37"/>
      <c r="AG61" s="37"/>
      <c r="AH61" s="37"/>
      <c r="AI61" s="37"/>
      <c r="AJ61" s="37"/>
      <c r="AK61" s="37"/>
      <c r="AL61" s="37"/>
      <c r="AM61" s="37"/>
      <c r="AN61" s="37"/>
      <c r="AO61" s="37"/>
      <c r="AP61" s="37"/>
      <c r="AQ61" s="37"/>
      <c r="AR61" s="40"/>
      <c r="AS61" s="35"/>
      <c r="AT61" s="35"/>
      <c r="AU61" s="35"/>
      <c r="AV61" s="35"/>
      <c r="AW61" s="35"/>
      <c r="AX61" s="35"/>
      <c r="AY61" s="35"/>
      <c r="AZ61" s="35"/>
      <c r="BA61" s="35"/>
      <c r="BB61" s="35"/>
      <c r="BC61" s="35"/>
      <c r="BD61" s="35"/>
      <c r="BE61" s="35"/>
    </row>
    <row r="62" spans="1:91" s="2" customFormat="1" ht="6.95" customHeight="1">
      <c r="A62" s="35"/>
      <c r="B62" s="48"/>
      <c r="C62" s="49"/>
      <c r="D62" s="49"/>
      <c r="E62" s="49"/>
      <c r="F62" s="49"/>
      <c r="G62" s="49"/>
      <c r="H62" s="49"/>
      <c r="I62" s="49"/>
      <c r="J62" s="49"/>
      <c r="K62" s="49"/>
      <c r="L62" s="49"/>
      <c r="M62" s="49"/>
      <c r="N62" s="49"/>
      <c r="O62" s="49"/>
      <c r="P62" s="49"/>
      <c r="Q62" s="49"/>
      <c r="R62" s="49"/>
      <c r="S62" s="49"/>
      <c r="T62" s="49"/>
      <c r="U62" s="49"/>
      <c r="V62" s="49"/>
      <c r="W62" s="49"/>
      <c r="X62" s="49"/>
      <c r="Y62" s="49"/>
      <c r="Z62" s="49"/>
      <c r="AA62" s="49"/>
      <c r="AB62" s="49"/>
      <c r="AC62" s="49"/>
      <c r="AD62" s="49"/>
      <c r="AE62" s="49"/>
      <c r="AF62" s="49"/>
      <c r="AG62" s="49"/>
      <c r="AH62" s="49"/>
      <c r="AI62" s="49"/>
      <c r="AJ62" s="49"/>
      <c r="AK62" s="49"/>
      <c r="AL62" s="49"/>
      <c r="AM62" s="49"/>
      <c r="AN62" s="49"/>
      <c r="AO62" s="49"/>
      <c r="AP62" s="49"/>
      <c r="AQ62" s="49"/>
      <c r="AR62" s="40"/>
      <c r="AS62" s="35"/>
      <c r="AT62" s="35"/>
      <c r="AU62" s="35"/>
      <c r="AV62" s="35"/>
      <c r="AW62" s="35"/>
      <c r="AX62" s="35"/>
      <c r="AY62" s="35"/>
      <c r="AZ62" s="35"/>
      <c r="BA62" s="35"/>
      <c r="BB62" s="35"/>
      <c r="BC62" s="35"/>
      <c r="BD62" s="35"/>
      <c r="BE62" s="35"/>
    </row>
  </sheetData>
  <sheetProtection algorithmName="SHA-512" hashValue="g9yrkAH8eRwta5aY0PnpHBSABXmTRoKPFqny+Iz9hD8/14fQo6FySH/rw03CEVAKNBCtfeCXzntwT42atVO59A==" saltValue="Hp8M6gE8xo2wf8HR2VYC3QOoEPxQgtIMdneVInqGNsvHZMVqyBXV2zqu/R3KIlsbU8Muy+o9JgiIX3H3SxrO7Q==" spinCount="100000" sheet="1" objects="1" scenarios="1" formatColumns="0" formatRows="0"/>
  <mergeCells count="62">
    <mergeCell ref="D60:H60"/>
    <mergeCell ref="J60:AF60"/>
    <mergeCell ref="D57:H57"/>
    <mergeCell ref="J57:AF57"/>
    <mergeCell ref="D58:H58"/>
    <mergeCell ref="J58:AF58"/>
    <mergeCell ref="D59:H59"/>
    <mergeCell ref="J59:AF59"/>
    <mergeCell ref="C52:G52"/>
    <mergeCell ref="I52:AF52"/>
    <mergeCell ref="D55:H55"/>
    <mergeCell ref="J55:AF55"/>
    <mergeCell ref="D56:H56"/>
    <mergeCell ref="J56:AF56"/>
    <mergeCell ref="AN59:AP59"/>
    <mergeCell ref="AG59:AM59"/>
    <mergeCell ref="AN60:AP60"/>
    <mergeCell ref="AG60:AM60"/>
    <mergeCell ref="AG54:AM54"/>
    <mergeCell ref="AN54:AP54"/>
    <mergeCell ref="AN56:AP56"/>
    <mergeCell ref="AG56:AM56"/>
    <mergeCell ref="AN57:AP57"/>
    <mergeCell ref="AG57:AM57"/>
    <mergeCell ref="AN58:AP58"/>
    <mergeCell ref="AG58:AM58"/>
    <mergeCell ref="L33:P33"/>
    <mergeCell ref="AN52:AP52"/>
    <mergeCell ref="AG52:AM52"/>
    <mergeCell ref="AN55:AP55"/>
    <mergeCell ref="AG55:AM55"/>
    <mergeCell ref="AS49:AT51"/>
    <mergeCell ref="AM50:AP50"/>
    <mergeCell ref="L45:AO45"/>
    <mergeCell ref="AM47:AN47"/>
    <mergeCell ref="AM49:AP49"/>
    <mergeCell ref="W33:AE33"/>
    <mergeCell ref="AK33:AO33"/>
    <mergeCell ref="X35:AB35"/>
    <mergeCell ref="AK35:AO35"/>
    <mergeCell ref="AR2:BE2"/>
    <mergeCell ref="K5:AO5"/>
    <mergeCell ref="K6:AO6"/>
    <mergeCell ref="E14:AJ14"/>
    <mergeCell ref="E23:AN23"/>
    <mergeCell ref="L28:P28"/>
    <mergeCell ref="W28:AE28"/>
    <mergeCell ref="AK28:AO28"/>
    <mergeCell ref="L29:P29"/>
    <mergeCell ref="L30:P30"/>
    <mergeCell ref="L31:P31"/>
    <mergeCell ref="L32:P32"/>
    <mergeCell ref="W31:AE31"/>
    <mergeCell ref="BE5:BE32"/>
    <mergeCell ref="AK26:AO26"/>
    <mergeCell ref="W29:AE29"/>
    <mergeCell ref="AK29:AO29"/>
    <mergeCell ref="W30:AE30"/>
    <mergeCell ref="AK30:AO30"/>
    <mergeCell ref="AK31:AO31"/>
    <mergeCell ref="W32:AE32"/>
    <mergeCell ref="AK32:AO32"/>
  </mergeCells>
  <hyperlinks>
    <hyperlink ref="A55" location="'D1.1, D1.2 - Architektoni...'!C2" display="/" xr:uid="{00000000-0004-0000-0000-000000000000}"/>
    <hyperlink ref="A56" location="'D1.3 - Zdravotně technick...'!C2" display="/" xr:uid="{00000000-0004-0000-0000-000001000000}"/>
    <hyperlink ref="A57" location="'D1.4 - Vytápění'!C2" display="/" xr:uid="{00000000-0004-0000-0000-000002000000}"/>
    <hyperlink ref="A58" location="'D1.5 - Elektromontáže'!C2" display="/" xr:uid="{00000000-0004-0000-0000-000003000000}"/>
    <hyperlink ref="A59" location="'D1.6 - VZT'!C2" display="/" xr:uid="{00000000-0004-0000-0000-000004000000}"/>
    <hyperlink ref="A60" location="'VRN - Vedlejší rozpočtové...'!C2" display="/" xr:uid="{00000000-0004-0000-0000-000005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1311"/>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2"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2"/>
      <c r="L2" s="343"/>
      <c r="M2" s="343"/>
      <c r="N2" s="343"/>
      <c r="O2" s="343"/>
      <c r="P2" s="343"/>
      <c r="Q2" s="343"/>
      <c r="R2" s="343"/>
      <c r="S2" s="343"/>
      <c r="T2" s="343"/>
      <c r="U2" s="343"/>
      <c r="V2" s="343"/>
      <c r="AT2" s="18" t="s">
        <v>81</v>
      </c>
    </row>
    <row r="3" spans="1:46" s="1" customFormat="1" ht="6.95" customHeight="1">
      <c r="B3" s="103"/>
      <c r="C3" s="104"/>
      <c r="D3" s="104"/>
      <c r="E3" s="104"/>
      <c r="F3" s="104"/>
      <c r="G3" s="104"/>
      <c r="H3" s="104"/>
      <c r="I3" s="105"/>
      <c r="J3" s="104"/>
      <c r="K3" s="104"/>
      <c r="L3" s="21"/>
      <c r="AT3" s="18" t="s">
        <v>82</v>
      </c>
    </row>
    <row r="4" spans="1:46" s="1" customFormat="1" ht="24.95" customHeight="1">
      <c r="B4" s="21"/>
      <c r="D4" s="106" t="s">
        <v>98</v>
      </c>
      <c r="I4" s="102"/>
      <c r="L4" s="21"/>
      <c r="M4" s="107" t="s">
        <v>10</v>
      </c>
      <c r="AT4" s="18" t="s">
        <v>4</v>
      </c>
    </row>
    <row r="5" spans="1:46" s="1" customFormat="1" ht="6.95" customHeight="1">
      <c r="B5" s="21"/>
      <c r="I5" s="102"/>
      <c r="L5" s="21"/>
    </row>
    <row r="6" spans="1:46" s="1" customFormat="1" ht="12" customHeight="1">
      <c r="B6" s="21"/>
      <c r="D6" s="108" t="s">
        <v>16</v>
      </c>
      <c r="I6" s="102"/>
      <c r="L6" s="21"/>
    </row>
    <row r="7" spans="1:46" s="1" customFormat="1" ht="16.5" customHeight="1">
      <c r="B7" s="21"/>
      <c r="E7" s="372" t="str">
        <f>'Rekapitulace stavby'!K6</f>
        <v>Modernizace a rozšíření prostor SPC Kladno - Vrapice</v>
      </c>
      <c r="F7" s="373"/>
      <c r="G7" s="373"/>
      <c r="H7" s="373"/>
      <c r="I7" s="102"/>
      <c r="L7" s="21"/>
    </row>
    <row r="8" spans="1:46" s="2" customFormat="1" ht="12" customHeight="1">
      <c r="A8" s="35"/>
      <c r="B8" s="40"/>
      <c r="C8" s="35"/>
      <c r="D8" s="108" t="s">
        <v>99</v>
      </c>
      <c r="E8" s="35"/>
      <c r="F8" s="35"/>
      <c r="G8" s="35"/>
      <c r="H8" s="35"/>
      <c r="I8" s="109"/>
      <c r="J8" s="35"/>
      <c r="K8" s="35"/>
      <c r="L8" s="110"/>
      <c r="S8" s="35"/>
      <c r="T8" s="35"/>
      <c r="U8" s="35"/>
      <c r="V8" s="35"/>
      <c r="W8" s="35"/>
      <c r="X8" s="35"/>
      <c r="Y8" s="35"/>
      <c r="Z8" s="35"/>
      <c r="AA8" s="35"/>
      <c r="AB8" s="35"/>
      <c r="AC8" s="35"/>
      <c r="AD8" s="35"/>
      <c r="AE8" s="35"/>
    </row>
    <row r="9" spans="1:46" s="2" customFormat="1" ht="16.5" customHeight="1">
      <c r="A9" s="35"/>
      <c r="B9" s="40"/>
      <c r="C9" s="35"/>
      <c r="D9" s="35"/>
      <c r="E9" s="374" t="s">
        <v>100</v>
      </c>
      <c r="F9" s="375"/>
      <c r="G9" s="375"/>
      <c r="H9" s="375"/>
      <c r="I9" s="109"/>
      <c r="J9" s="35"/>
      <c r="K9" s="35"/>
      <c r="L9" s="110"/>
      <c r="S9" s="35"/>
      <c r="T9" s="35"/>
      <c r="U9" s="35"/>
      <c r="V9" s="35"/>
      <c r="W9" s="35"/>
      <c r="X9" s="35"/>
      <c r="Y9" s="35"/>
      <c r="Z9" s="35"/>
      <c r="AA9" s="35"/>
      <c r="AB9" s="35"/>
      <c r="AC9" s="35"/>
      <c r="AD9" s="35"/>
      <c r="AE9" s="35"/>
    </row>
    <row r="10" spans="1:46" s="2" customFormat="1" ht="11.25">
      <c r="A10" s="35"/>
      <c r="B10" s="40"/>
      <c r="C10" s="35"/>
      <c r="D10" s="35"/>
      <c r="E10" s="35"/>
      <c r="F10" s="35"/>
      <c r="G10" s="35"/>
      <c r="H10" s="35"/>
      <c r="I10" s="109"/>
      <c r="J10" s="35"/>
      <c r="K10" s="35"/>
      <c r="L10" s="110"/>
      <c r="S10" s="35"/>
      <c r="T10" s="35"/>
      <c r="U10" s="35"/>
      <c r="V10" s="35"/>
      <c r="W10" s="35"/>
      <c r="X10" s="35"/>
      <c r="Y10" s="35"/>
      <c r="Z10" s="35"/>
      <c r="AA10" s="35"/>
      <c r="AB10" s="35"/>
      <c r="AC10" s="35"/>
      <c r="AD10" s="35"/>
      <c r="AE10" s="35"/>
    </row>
    <row r="11" spans="1:46" s="2" customFormat="1" ht="12" customHeight="1">
      <c r="A11" s="35"/>
      <c r="B11" s="40"/>
      <c r="C11" s="35"/>
      <c r="D11" s="108" t="s">
        <v>18</v>
      </c>
      <c r="E11" s="35"/>
      <c r="F11" s="111" t="s">
        <v>19</v>
      </c>
      <c r="G11" s="35"/>
      <c r="H11" s="35"/>
      <c r="I11" s="112" t="s">
        <v>20</v>
      </c>
      <c r="J11" s="111" t="s">
        <v>19</v>
      </c>
      <c r="K11" s="35"/>
      <c r="L11" s="110"/>
      <c r="S11" s="35"/>
      <c r="T11" s="35"/>
      <c r="U11" s="35"/>
      <c r="V11" s="35"/>
      <c r="W11" s="35"/>
      <c r="X11" s="35"/>
      <c r="Y11" s="35"/>
      <c r="Z11" s="35"/>
      <c r="AA11" s="35"/>
      <c r="AB11" s="35"/>
      <c r="AC11" s="35"/>
      <c r="AD11" s="35"/>
      <c r="AE11" s="35"/>
    </row>
    <row r="12" spans="1:46" s="2" customFormat="1" ht="12" customHeight="1">
      <c r="A12" s="35"/>
      <c r="B12" s="40"/>
      <c r="C12" s="35"/>
      <c r="D12" s="108" t="s">
        <v>21</v>
      </c>
      <c r="E12" s="35"/>
      <c r="F12" s="111" t="s">
        <v>22</v>
      </c>
      <c r="G12" s="35"/>
      <c r="H12" s="35"/>
      <c r="I12" s="112" t="s">
        <v>23</v>
      </c>
      <c r="J12" s="113" t="str">
        <f>'Rekapitulace stavby'!AN8</f>
        <v>15. 3. 2019</v>
      </c>
      <c r="K12" s="35"/>
      <c r="L12" s="110"/>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109"/>
      <c r="J13" s="35"/>
      <c r="K13" s="35"/>
      <c r="L13" s="110"/>
      <c r="S13" s="35"/>
      <c r="T13" s="35"/>
      <c r="U13" s="35"/>
      <c r="V13" s="35"/>
      <c r="W13" s="35"/>
      <c r="X13" s="35"/>
      <c r="Y13" s="35"/>
      <c r="Z13" s="35"/>
      <c r="AA13" s="35"/>
      <c r="AB13" s="35"/>
      <c r="AC13" s="35"/>
      <c r="AD13" s="35"/>
      <c r="AE13" s="35"/>
    </row>
    <row r="14" spans="1:46" s="2" customFormat="1" ht="12" customHeight="1">
      <c r="A14" s="35"/>
      <c r="B14" s="40"/>
      <c r="C14" s="35"/>
      <c r="D14" s="108" t="s">
        <v>25</v>
      </c>
      <c r="E14" s="35"/>
      <c r="F14" s="35"/>
      <c r="G14" s="35"/>
      <c r="H14" s="35"/>
      <c r="I14" s="112" t="s">
        <v>26</v>
      </c>
      <c r="J14" s="111" t="s">
        <v>19</v>
      </c>
      <c r="K14" s="35"/>
      <c r="L14" s="110"/>
      <c r="S14" s="35"/>
      <c r="T14" s="35"/>
      <c r="U14" s="35"/>
      <c r="V14" s="35"/>
      <c r="W14" s="35"/>
      <c r="X14" s="35"/>
      <c r="Y14" s="35"/>
      <c r="Z14" s="35"/>
      <c r="AA14" s="35"/>
      <c r="AB14" s="35"/>
      <c r="AC14" s="35"/>
      <c r="AD14" s="35"/>
      <c r="AE14" s="35"/>
    </row>
    <row r="15" spans="1:46" s="2" customFormat="1" ht="18" customHeight="1">
      <c r="A15" s="35"/>
      <c r="B15" s="40"/>
      <c r="C15" s="35"/>
      <c r="D15" s="35"/>
      <c r="E15" s="111" t="s">
        <v>27</v>
      </c>
      <c r="F15" s="35"/>
      <c r="G15" s="35"/>
      <c r="H15" s="35"/>
      <c r="I15" s="112" t="s">
        <v>28</v>
      </c>
      <c r="J15" s="111" t="s">
        <v>19</v>
      </c>
      <c r="K15" s="35"/>
      <c r="L15" s="110"/>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109"/>
      <c r="J16" s="35"/>
      <c r="K16" s="35"/>
      <c r="L16" s="110"/>
      <c r="S16" s="35"/>
      <c r="T16" s="35"/>
      <c r="U16" s="35"/>
      <c r="V16" s="35"/>
      <c r="W16" s="35"/>
      <c r="X16" s="35"/>
      <c r="Y16" s="35"/>
      <c r="Z16" s="35"/>
      <c r="AA16" s="35"/>
      <c r="AB16" s="35"/>
      <c r="AC16" s="35"/>
      <c r="AD16" s="35"/>
      <c r="AE16" s="35"/>
    </row>
    <row r="17" spans="1:31" s="2" customFormat="1" ht="12" customHeight="1">
      <c r="A17" s="35"/>
      <c r="B17" s="40"/>
      <c r="C17" s="35"/>
      <c r="D17" s="108" t="s">
        <v>29</v>
      </c>
      <c r="E17" s="35"/>
      <c r="F17" s="35"/>
      <c r="G17" s="35"/>
      <c r="H17" s="35"/>
      <c r="I17" s="112" t="s">
        <v>26</v>
      </c>
      <c r="J17" s="31" t="str">
        <f>'Rekapitulace stavby'!AN13</f>
        <v>Vyplň údaj</v>
      </c>
      <c r="K17" s="35"/>
      <c r="L17" s="110"/>
      <c r="S17" s="35"/>
      <c r="T17" s="35"/>
      <c r="U17" s="35"/>
      <c r="V17" s="35"/>
      <c r="W17" s="35"/>
      <c r="X17" s="35"/>
      <c r="Y17" s="35"/>
      <c r="Z17" s="35"/>
      <c r="AA17" s="35"/>
      <c r="AB17" s="35"/>
      <c r="AC17" s="35"/>
      <c r="AD17" s="35"/>
      <c r="AE17" s="35"/>
    </row>
    <row r="18" spans="1:31" s="2" customFormat="1" ht="18" customHeight="1">
      <c r="A18" s="35"/>
      <c r="B18" s="40"/>
      <c r="C18" s="35"/>
      <c r="D18" s="35"/>
      <c r="E18" s="376" t="str">
        <f>'Rekapitulace stavby'!E14</f>
        <v>Vyplň údaj</v>
      </c>
      <c r="F18" s="377"/>
      <c r="G18" s="377"/>
      <c r="H18" s="377"/>
      <c r="I18" s="112" t="s">
        <v>28</v>
      </c>
      <c r="J18" s="31" t="str">
        <f>'Rekapitulace stavby'!AN14</f>
        <v>Vyplň údaj</v>
      </c>
      <c r="K18" s="35"/>
      <c r="L18" s="110"/>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109"/>
      <c r="J19" s="35"/>
      <c r="K19" s="35"/>
      <c r="L19" s="110"/>
      <c r="S19" s="35"/>
      <c r="T19" s="35"/>
      <c r="U19" s="35"/>
      <c r="V19" s="35"/>
      <c r="W19" s="35"/>
      <c r="X19" s="35"/>
      <c r="Y19" s="35"/>
      <c r="Z19" s="35"/>
      <c r="AA19" s="35"/>
      <c r="AB19" s="35"/>
      <c r="AC19" s="35"/>
      <c r="AD19" s="35"/>
      <c r="AE19" s="35"/>
    </row>
    <row r="20" spans="1:31" s="2" customFormat="1" ht="12" customHeight="1">
      <c r="A20" s="35"/>
      <c r="B20" s="40"/>
      <c r="C20" s="35"/>
      <c r="D20" s="108" t="s">
        <v>31</v>
      </c>
      <c r="E20" s="35"/>
      <c r="F20" s="35"/>
      <c r="G20" s="35"/>
      <c r="H20" s="35"/>
      <c r="I20" s="112" t="s">
        <v>26</v>
      </c>
      <c r="J20" s="111" t="s">
        <v>19</v>
      </c>
      <c r="K20" s="35"/>
      <c r="L20" s="110"/>
      <c r="S20" s="35"/>
      <c r="T20" s="35"/>
      <c r="U20" s="35"/>
      <c r="V20" s="35"/>
      <c r="W20" s="35"/>
      <c r="X20" s="35"/>
      <c r="Y20" s="35"/>
      <c r="Z20" s="35"/>
      <c r="AA20" s="35"/>
      <c r="AB20" s="35"/>
      <c r="AC20" s="35"/>
      <c r="AD20" s="35"/>
      <c r="AE20" s="35"/>
    </row>
    <row r="21" spans="1:31" s="2" customFormat="1" ht="18" customHeight="1">
      <c r="A21" s="35"/>
      <c r="B21" s="40"/>
      <c r="C21" s="35"/>
      <c r="D21" s="35"/>
      <c r="E21" s="111" t="s">
        <v>32</v>
      </c>
      <c r="F21" s="35"/>
      <c r="G21" s="35"/>
      <c r="H21" s="35"/>
      <c r="I21" s="112" t="s">
        <v>28</v>
      </c>
      <c r="J21" s="111" t="s">
        <v>19</v>
      </c>
      <c r="K21" s="35"/>
      <c r="L21" s="110"/>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109"/>
      <c r="J22" s="35"/>
      <c r="K22" s="35"/>
      <c r="L22" s="110"/>
      <c r="S22" s="35"/>
      <c r="T22" s="35"/>
      <c r="U22" s="35"/>
      <c r="V22" s="35"/>
      <c r="W22" s="35"/>
      <c r="X22" s="35"/>
      <c r="Y22" s="35"/>
      <c r="Z22" s="35"/>
      <c r="AA22" s="35"/>
      <c r="AB22" s="35"/>
      <c r="AC22" s="35"/>
      <c r="AD22" s="35"/>
      <c r="AE22" s="35"/>
    </row>
    <row r="23" spans="1:31" s="2" customFormat="1" ht="12" customHeight="1">
      <c r="A23" s="35"/>
      <c r="B23" s="40"/>
      <c r="C23" s="35"/>
      <c r="D23" s="108" t="s">
        <v>34</v>
      </c>
      <c r="E23" s="35"/>
      <c r="F23" s="35"/>
      <c r="G23" s="35"/>
      <c r="H23" s="35"/>
      <c r="I23" s="112" t="s">
        <v>26</v>
      </c>
      <c r="J23" s="111" t="str">
        <f>IF('Rekapitulace stavby'!AN19="","",'Rekapitulace stavby'!AN19)</f>
        <v/>
      </c>
      <c r="K23" s="35"/>
      <c r="L23" s="110"/>
      <c r="S23" s="35"/>
      <c r="T23" s="35"/>
      <c r="U23" s="35"/>
      <c r="V23" s="35"/>
      <c r="W23" s="35"/>
      <c r="X23" s="35"/>
      <c r="Y23" s="35"/>
      <c r="Z23" s="35"/>
      <c r="AA23" s="35"/>
      <c r="AB23" s="35"/>
      <c r="AC23" s="35"/>
      <c r="AD23" s="35"/>
      <c r="AE23" s="35"/>
    </row>
    <row r="24" spans="1:31" s="2" customFormat="1" ht="18" customHeight="1">
      <c r="A24" s="35"/>
      <c r="B24" s="40"/>
      <c r="C24" s="35"/>
      <c r="D24" s="35"/>
      <c r="E24" s="111" t="str">
        <f>IF('Rekapitulace stavby'!E20="","",'Rekapitulace stavby'!E20)</f>
        <v xml:space="preserve"> </v>
      </c>
      <c r="F24" s="35"/>
      <c r="G24" s="35"/>
      <c r="H24" s="35"/>
      <c r="I24" s="112" t="s">
        <v>28</v>
      </c>
      <c r="J24" s="111" t="str">
        <f>IF('Rekapitulace stavby'!AN20="","",'Rekapitulace stavby'!AN20)</f>
        <v/>
      </c>
      <c r="K24" s="35"/>
      <c r="L24" s="110"/>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109"/>
      <c r="J25" s="35"/>
      <c r="K25" s="35"/>
      <c r="L25" s="110"/>
      <c r="S25" s="35"/>
      <c r="T25" s="35"/>
      <c r="U25" s="35"/>
      <c r="V25" s="35"/>
      <c r="W25" s="35"/>
      <c r="X25" s="35"/>
      <c r="Y25" s="35"/>
      <c r="Z25" s="35"/>
      <c r="AA25" s="35"/>
      <c r="AB25" s="35"/>
      <c r="AC25" s="35"/>
      <c r="AD25" s="35"/>
      <c r="AE25" s="35"/>
    </row>
    <row r="26" spans="1:31" s="2" customFormat="1" ht="12" customHeight="1">
      <c r="A26" s="35"/>
      <c r="B26" s="40"/>
      <c r="C26" s="35"/>
      <c r="D26" s="108" t="s">
        <v>36</v>
      </c>
      <c r="E26" s="35"/>
      <c r="F26" s="35"/>
      <c r="G26" s="35"/>
      <c r="H26" s="35"/>
      <c r="I26" s="109"/>
      <c r="J26" s="35"/>
      <c r="K26" s="35"/>
      <c r="L26" s="110"/>
      <c r="S26" s="35"/>
      <c r="T26" s="35"/>
      <c r="U26" s="35"/>
      <c r="V26" s="35"/>
      <c r="W26" s="35"/>
      <c r="X26" s="35"/>
      <c r="Y26" s="35"/>
      <c r="Z26" s="35"/>
      <c r="AA26" s="35"/>
      <c r="AB26" s="35"/>
      <c r="AC26" s="35"/>
      <c r="AD26" s="35"/>
      <c r="AE26" s="35"/>
    </row>
    <row r="27" spans="1:31" s="8" customFormat="1" ht="16.5" customHeight="1">
      <c r="A27" s="114"/>
      <c r="B27" s="115"/>
      <c r="C27" s="114"/>
      <c r="D27" s="114"/>
      <c r="E27" s="378" t="s">
        <v>19</v>
      </c>
      <c r="F27" s="378"/>
      <c r="G27" s="378"/>
      <c r="H27" s="378"/>
      <c r="I27" s="116"/>
      <c r="J27" s="114"/>
      <c r="K27" s="114"/>
      <c r="L27" s="117"/>
      <c r="S27" s="114"/>
      <c r="T27" s="114"/>
      <c r="U27" s="114"/>
      <c r="V27" s="114"/>
      <c r="W27" s="114"/>
      <c r="X27" s="114"/>
      <c r="Y27" s="114"/>
      <c r="Z27" s="114"/>
      <c r="AA27" s="114"/>
      <c r="AB27" s="114"/>
      <c r="AC27" s="114"/>
      <c r="AD27" s="114"/>
      <c r="AE27" s="114"/>
    </row>
    <row r="28" spans="1:31" s="2" customFormat="1" ht="6.95" customHeight="1">
      <c r="A28" s="35"/>
      <c r="B28" s="40"/>
      <c r="C28" s="35"/>
      <c r="D28" s="35"/>
      <c r="E28" s="35"/>
      <c r="F28" s="35"/>
      <c r="G28" s="35"/>
      <c r="H28" s="35"/>
      <c r="I28" s="109"/>
      <c r="J28" s="35"/>
      <c r="K28" s="35"/>
      <c r="L28" s="110"/>
      <c r="S28" s="35"/>
      <c r="T28" s="35"/>
      <c r="U28" s="35"/>
      <c r="V28" s="35"/>
      <c r="W28" s="35"/>
      <c r="X28" s="35"/>
      <c r="Y28" s="35"/>
      <c r="Z28" s="35"/>
      <c r="AA28" s="35"/>
      <c r="AB28" s="35"/>
      <c r="AC28" s="35"/>
      <c r="AD28" s="35"/>
      <c r="AE28" s="35"/>
    </row>
    <row r="29" spans="1:31" s="2" customFormat="1" ht="6.95" customHeight="1">
      <c r="A29" s="35"/>
      <c r="B29" s="40"/>
      <c r="C29" s="35"/>
      <c r="D29" s="118"/>
      <c r="E29" s="118"/>
      <c r="F29" s="118"/>
      <c r="G29" s="118"/>
      <c r="H29" s="118"/>
      <c r="I29" s="119"/>
      <c r="J29" s="118"/>
      <c r="K29" s="118"/>
      <c r="L29" s="110"/>
      <c r="S29" s="35"/>
      <c r="T29" s="35"/>
      <c r="U29" s="35"/>
      <c r="V29" s="35"/>
      <c r="W29" s="35"/>
      <c r="X29" s="35"/>
      <c r="Y29" s="35"/>
      <c r="Z29" s="35"/>
      <c r="AA29" s="35"/>
      <c r="AB29" s="35"/>
      <c r="AC29" s="35"/>
      <c r="AD29" s="35"/>
      <c r="AE29" s="35"/>
    </row>
    <row r="30" spans="1:31" s="2" customFormat="1" ht="25.35" customHeight="1">
      <c r="A30" s="35"/>
      <c r="B30" s="40"/>
      <c r="C30" s="35"/>
      <c r="D30" s="120" t="s">
        <v>38</v>
      </c>
      <c r="E30" s="35"/>
      <c r="F30" s="35"/>
      <c r="G30" s="35"/>
      <c r="H30" s="35"/>
      <c r="I30" s="109"/>
      <c r="J30" s="121">
        <f>ROUND(J105, 2)</f>
        <v>0</v>
      </c>
      <c r="K30" s="35"/>
      <c r="L30" s="110"/>
      <c r="S30" s="35"/>
      <c r="T30" s="35"/>
      <c r="U30" s="35"/>
      <c r="V30" s="35"/>
      <c r="W30" s="35"/>
      <c r="X30" s="35"/>
      <c r="Y30" s="35"/>
      <c r="Z30" s="35"/>
      <c r="AA30" s="35"/>
      <c r="AB30" s="35"/>
      <c r="AC30" s="35"/>
      <c r="AD30" s="35"/>
      <c r="AE30" s="35"/>
    </row>
    <row r="31" spans="1:31" s="2" customFormat="1" ht="6.95" customHeight="1">
      <c r="A31" s="35"/>
      <c r="B31" s="40"/>
      <c r="C31" s="35"/>
      <c r="D31" s="118"/>
      <c r="E31" s="118"/>
      <c r="F31" s="118"/>
      <c r="G31" s="118"/>
      <c r="H31" s="118"/>
      <c r="I31" s="119"/>
      <c r="J31" s="118"/>
      <c r="K31" s="118"/>
      <c r="L31" s="110"/>
      <c r="S31" s="35"/>
      <c r="T31" s="35"/>
      <c r="U31" s="35"/>
      <c r="V31" s="35"/>
      <c r="W31" s="35"/>
      <c r="X31" s="35"/>
      <c r="Y31" s="35"/>
      <c r="Z31" s="35"/>
      <c r="AA31" s="35"/>
      <c r="AB31" s="35"/>
      <c r="AC31" s="35"/>
      <c r="AD31" s="35"/>
      <c r="AE31" s="35"/>
    </row>
    <row r="32" spans="1:31" s="2" customFormat="1" ht="14.45" customHeight="1">
      <c r="A32" s="35"/>
      <c r="B32" s="40"/>
      <c r="C32" s="35"/>
      <c r="D32" s="35"/>
      <c r="E32" s="35"/>
      <c r="F32" s="122" t="s">
        <v>40</v>
      </c>
      <c r="G32" s="35"/>
      <c r="H32" s="35"/>
      <c r="I32" s="123" t="s">
        <v>39</v>
      </c>
      <c r="J32" s="122" t="s">
        <v>41</v>
      </c>
      <c r="K32" s="35"/>
      <c r="L32" s="110"/>
      <c r="S32" s="35"/>
      <c r="T32" s="35"/>
      <c r="U32" s="35"/>
      <c r="V32" s="35"/>
      <c r="W32" s="35"/>
      <c r="X32" s="35"/>
      <c r="Y32" s="35"/>
      <c r="Z32" s="35"/>
      <c r="AA32" s="35"/>
      <c r="AB32" s="35"/>
      <c r="AC32" s="35"/>
      <c r="AD32" s="35"/>
      <c r="AE32" s="35"/>
    </row>
    <row r="33" spans="1:31" s="2" customFormat="1" ht="14.45" customHeight="1">
      <c r="A33" s="35"/>
      <c r="B33" s="40"/>
      <c r="C33" s="35"/>
      <c r="D33" s="124" t="s">
        <v>42</v>
      </c>
      <c r="E33" s="108" t="s">
        <v>43</v>
      </c>
      <c r="F33" s="125">
        <f>ROUND((SUM(BE105:BE1310)),  2)</f>
        <v>0</v>
      </c>
      <c r="G33" s="35"/>
      <c r="H33" s="35"/>
      <c r="I33" s="126">
        <v>0.21</v>
      </c>
      <c r="J33" s="125">
        <f>ROUND(((SUM(BE105:BE1310))*I33),  2)</f>
        <v>0</v>
      </c>
      <c r="K33" s="35"/>
      <c r="L33" s="110"/>
      <c r="S33" s="35"/>
      <c r="T33" s="35"/>
      <c r="U33" s="35"/>
      <c r="V33" s="35"/>
      <c r="W33" s="35"/>
      <c r="X33" s="35"/>
      <c r="Y33" s="35"/>
      <c r="Z33" s="35"/>
      <c r="AA33" s="35"/>
      <c r="AB33" s="35"/>
      <c r="AC33" s="35"/>
      <c r="AD33" s="35"/>
      <c r="AE33" s="35"/>
    </row>
    <row r="34" spans="1:31" s="2" customFormat="1" ht="14.45" customHeight="1">
      <c r="A34" s="35"/>
      <c r="B34" s="40"/>
      <c r="C34" s="35"/>
      <c r="D34" s="35"/>
      <c r="E34" s="108" t="s">
        <v>44</v>
      </c>
      <c r="F34" s="125">
        <f>ROUND((SUM(BF105:BF1310)),  2)</f>
        <v>0</v>
      </c>
      <c r="G34" s="35"/>
      <c r="H34" s="35"/>
      <c r="I34" s="126">
        <v>0.15</v>
      </c>
      <c r="J34" s="125">
        <f>ROUND(((SUM(BF105:BF1310))*I34),  2)</f>
        <v>0</v>
      </c>
      <c r="K34" s="35"/>
      <c r="L34" s="110"/>
      <c r="S34" s="35"/>
      <c r="T34" s="35"/>
      <c r="U34" s="35"/>
      <c r="V34" s="35"/>
      <c r="W34" s="35"/>
      <c r="X34" s="35"/>
      <c r="Y34" s="35"/>
      <c r="Z34" s="35"/>
      <c r="AA34" s="35"/>
      <c r="AB34" s="35"/>
      <c r="AC34" s="35"/>
      <c r="AD34" s="35"/>
      <c r="AE34" s="35"/>
    </row>
    <row r="35" spans="1:31" s="2" customFormat="1" ht="14.45" hidden="1" customHeight="1">
      <c r="A35" s="35"/>
      <c r="B35" s="40"/>
      <c r="C35" s="35"/>
      <c r="D35" s="35"/>
      <c r="E35" s="108" t="s">
        <v>45</v>
      </c>
      <c r="F35" s="125">
        <f>ROUND((SUM(BG105:BG1310)),  2)</f>
        <v>0</v>
      </c>
      <c r="G35" s="35"/>
      <c r="H35" s="35"/>
      <c r="I35" s="126">
        <v>0.21</v>
      </c>
      <c r="J35" s="125">
        <f>0</f>
        <v>0</v>
      </c>
      <c r="K35" s="35"/>
      <c r="L35" s="110"/>
      <c r="S35" s="35"/>
      <c r="T35" s="35"/>
      <c r="U35" s="35"/>
      <c r="V35" s="35"/>
      <c r="W35" s="35"/>
      <c r="X35" s="35"/>
      <c r="Y35" s="35"/>
      <c r="Z35" s="35"/>
      <c r="AA35" s="35"/>
      <c r="AB35" s="35"/>
      <c r="AC35" s="35"/>
      <c r="AD35" s="35"/>
      <c r="AE35" s="35"/>
    </row>
    <row r="36" spans="1:31" s="2" customFormat="1" ht="14.45" hidden="1" customHeight="1">
      <c r="A36" s="35"/>
      <c r="B36" s="40"/>
      <c r="C36" s="35"/>
      <c r="D36" s="35"/>
      <c r="E36" s="108" t="s">
        <v>46</v>
      </c>
      <c r="F36" s="125">
        <f>ROUND((SUM(BH105:BH1310)),  2)</f>
        <v>0</v>
      </c>
      <c r="G36" s="35"/>
      <c r="H36" s="35"/>
      <c r="I36" s="126">
        <v>0.15</v>
      </c>
      <c r="J36" s="125">
        <f>0</f>
        <v>0</v>
      </c>
      <c r="K36" s="35"/>
      <c r="L36" s="110"/>
      <c r="S36" s="35"/>
      <c r="T36" s="35"/>
      <c r="U36" s="35"/>
      <c r="V36" s="35"/>
      <c r="W36" s="35"/>
      <c r="X36" s="35"/>
      <c r="Y36" s="35"/>
      <c r="Z36" s="35"/>
      <c r="AA36" s="35"/>
      <c r="AB36" s="35"/>
      <c r="AC36" s="35"/>
      <c r="AD36" s="35"/>
      <c r="AE36" s="35"/>
    </row>
    <row r="37" spans="1:31" s="2" customFormat="1" ht="14.45" hidden="1" customHeight="1">
      <c r="A37" s="35"/>
      <c r="B37" s="40"/>
      <c r="C37" s="35"/>
      <c r="D37" s="35"/>
      <c r="E37" s="108" t="s">
        <v>47</v>
      </c>
      <c r="F37" s="125">
        <f>ROUND((SUM(BI105:BI1310)),  2)</f>
        <v>0</v>
      </c>
      <c r="G37" s="35"/>
      <c r="H37" s="35"/>
      <c r="I37" s="126">
        <v>0</v>
      </c>
      <c r="J37" s="125">
        <f>0</f>
        <v>0</v>
      </c>
      <c r="K37" s="35"/>
      <c r="L37" s="110"/>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109"/>
      <c r="J38" s="35"/>
      <c r="K38" s="35"/>
      <c r="L38" s="110"/>
      <c r="S38" s="35"/>
      <c r="T38" s="35"/>
      <c r="U38" s="35"/>
      <c r="V38" s="35"/>
      <c r="W38" s="35"/>
      <c r="X38" s="35"/>
      <c r="Y38" s="35"/>
      <c r="Z38" s="35"/>
      <c r="AA38" s="35"/>
      <c r="AB38" s="35"/>
      <c r="AC38" s="35"/>
      <c r="AD38" s="35"/>
      <c r="AE38" s="35"/>
    </row>
    <row r="39" spans="1:31" s="2" customFormat="1" ht="25.35" customHeight="1">
      <c r="A39" s="35"/>
      <c r="B39" s="40"/>
      <c r="C39" s="127"/>
      <c r="D39" s="128" t="s">
        <v>48</v>
      </c>
      <c r="E39" s="129"/>
      <c r="F39" s="129"/>
      <c r="G39" s="130" t="s">
        <v>49</v>
      </c>
      <c r="H39" s="131" t="s">
        <v>50</v>
      </c>
      <c r="I39" s="132"/>
      <c r="J39" s="133">
        <f>SUM(J30:J37)</f>
        <v>0</v>
      </c>
      <c r="K39" s="134"/>
      <c r="L39" s="110"/>
      <c r="S39" s="35"/>
      <c r="T39" s="35"/>
      <c r="U39" s="35"/>
      <c r="V39" s="35"/>
      <c r="W39" s="35"/>
      <c r="X39" s="35"/>
      <c r="Y39" s="35"/>
      <c r="Z39" s="35"/>
      <c r="AA39" s="35"/>
      <c r="AB39" s="35"/>
      <c r="AC39" s="35"/>
      <c r="AD39" s="35"/>
      <c r="AE39" s="35"/>
    </row>
    <row r="40" spans="1:31" s="2" customFormat="1" ht="14.45" customHeight="1">
      <c r="A40" s="35"/>
      <c r="B40" s="135"/>
      <c r="C40" s="136"/>
      <c r="D40" s="136"/>
      <c r="E40" s="136"/>
      <c r="F40" s="136"/>
      <c r="G40" s="136"/>
      <c r="H40" s="136"/>
      <c r="I40" s="137"/>
      <c r="J40" s="136"/>
      <c r="K40" s="136"/>
      <c r="L40" s="110"/>
      <c r="S40" s="35"/>
      <c r="T40" s="35"/>
      <c r="U40" s="35"/>
      <c r="V40" s="35"/>
      <c r="W40" s="35"/>
      <c r="X40" s="35"/>
      <c r="Y40" s="35"/>
      <c r="Z40" s="35"/>
      <c r="AA40" s="35"/>
      <c r="AB40" s="35"/>
      <c r="AC40" s="35"/>
      <c r="AD40" s="35"/>
      <c r="AE40" s="35"/>
    </row>
    <row r="44" spans="1:31" s="2" customFormat="1" ht="6.95" customHeight="1">
      <c r="A44" s="35"/>
      <c r="B44" s="138"/>
      <c r="C44" s="139"/>
      <c r="D44" s="139"/>
      <c r="E44" s="139"/>
      <c r="F44" s="139"/>
      <c r="G44" s="139"/>
      <c r="H44" s="139"/>
      <c r="I44" s="140"/>
      <c r="J44" s="139"/>
      <c r="K44" s="139"/>
      <c r="L44" s="110"/>
      <c r="S44" s="35"/>
      <c r="T44" s="35"/>
      <c r="U44" s="35"/>
      <c r="V44" s="35"/>
      <c r="W44" s="35"/>
      <c r="X44" s="35"/>
      <c r="Y44" s="35"/>
      <c r="Z44" s="35"/>
      <c r="AA44" s="35"/>
      <c r="AB44" s="35"/>
      <c r="AC44" s="35"/>
      <c r="AD44" s="35"/>
      <c r="AE44" s="35"/>
    </row>
    <row r="45" spans="1:31" s="2" customFormat="1" ht="24.95" customHeight="1">
      <c r="A45" s="35"/>
      <c r="B45" s="36"/>
      <c r="C45" s="24" t="s">
        <v>101</v>
      </c>
      <c r="D45" s="37"/>
      <c r="E45" s="37"/>
      <c r="F45" s="37"/>
      <c r="G45" s="37"/>
      <c r="H45" s="37"/>
      <c r="I45" s="109"/>
      <c r="J45" s="37"/>
      <c r="K45" s="37"/>
      <c r="L45" s="110"/>
      <c r="S45" s="35"/>
      <c r="T45" s="35"/>
      <c r="U45" s="35"/>
      <c r="V45" s="35"/>
      <c r="W45" s="35"/>
      <c r="X45" s="35"/>
      <c r="Y45" s="35"/>
      <c r="Z45" s="35"/>
      <c r="AA45" s="35"/>
      <c r="AB45" s="35"/>
      <c r="AC45" s="35"/>
      <c r="AD45" s="35"/>
      <c r="AE45" s="35"/>
    </row>
    <row r="46" spans="1:31" s="2" customFormat="1" ht="6.95" customHeight="1">
      <c r="A46" s="35"/>
      <c r="B46" s="36"/>
      <c r="C46" s="37"/>
      <c r="D46" s="37"/>
      <c r="E46" s="37"/>
      <c r="F46" s="37"/>
      <c r="G46" s="37"/>
      <c r="H46" s="37"/>
      <c r="I46" s="109"/>
      <c r="J46" s="37"/>
      <c r="K46" s="37"/>
      <c r="L46" s="110"/>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109"/>
      <c r="J47" s="37"/>
      <c r="K47" s="37"/>
      <c r="L47" s="110"/>
      <c r="S47" s="35"/>
      <c r="T47" s="35"/>
      <c r="U47" s="35"/>
      <c r="V47" s="35"/>
      <c r="W47" s="35"/>
      <c r="X47" s="35"/>
      <c r="Y47" s="35"/>
      <c r="Z47" s="35"/>
      <c r="AA47" s="35"/>
      <c r="AB47" s="35"/>
      <c r="AC47" s="35"/>
      <c r="AD47" s="35"/>
      <c r="AE47" s="35"/>
    </row>
    <row r="48" spans="1:31" s="2" customFormat="1" ht="16.5" customHeight="1">
      <c r="A48" s="35"/>
      <c r="B48" s="36"/>
      <c r="C48" s="37"/>
      <c r="D48" s="37"/>
      <c r="E48" s="379" t="str">
        <f>E7</f>
        <v>Modernizace a rozšíření prostor SPC Kladno - Vrapice</v>
      </c>
      <c r="F48" s="380"/>
      <c r="G48" s="380"/>
      <c r="H48" s="380"/>
      <c r="I48" s="109"/>
      <c r="J48" s="37"/>
      <c r="K48" s="37"/>
      <c r="L48" s="110"/>
      <c r="S48" s="35"/>
      <c r="T48" s="35"/>
      <c r="U48" s="35"/>
      <c r="V48" s="35"/>
      <c r="W48" s="35"/>
      <c r="X48" s="35"/>
      <c r="Y48" s="35"/>
      <c r="Z48" s="35"/>
      <c r="AA48" s="35"/>
      <c r="AB48" s="35"/>
      <c r="AC48" s="35"/>
      <c r="AD48" s="35"/>
      <c r="AE48" s="35"/>
    </row>
    <row r="49" spans="1:47" s="2" customFormat="1" ht="12" customHeight="1">
      <c r="A49" s="35"/>
      <c r="B49" s="36"/>
      <c r="C49" s="30" t="s">
        <v>99</v>
      </c>
      <c r="D49" s="37"/>
      <c r="E49" s="37"/>
      <c r="F49" s="37"/>
      <c r="G49" s="37"/>
      <c r="H49" s="37"/>
      <c r="I49" s="109"/>
      <c r="J49" s="37"/>
      <c r="K49" s="37"/>
      <c r="L49" s="110"/>
      <c r="S49" s="35"/>
      <c r="T49" s="35"/>
      <c r="U49" s="35"/>
      <c r="V49" s="35"/>
      <c r="W49" s="35"/>
      <c r="X49" s="35"/>
      <c r="Y49" s="35"/>
      <c r="Z49" s="35"/>
      <c r="AA49" s="35"/>
      <c r="AB49" s="35"/>
      <c r="AC49" s="35"/>
      <c r="AD49" s="35"/>
      <c r="AE49" s="35"/>
    </row>
    <row r="50" spans="1:47" s="2" customFormat="1" ht="16.5" customHeight="1">
      <c r="A50" s="35"/>
      <c r="B50" s="36"/>
      <c r="C50" s="37"/>
      <c r="D50" s="37"/>
      <c r="E50" s="352" t="str">
        <f>E9</f>
        <v>D1.1, D1.2 - Architektonická a konstrukční část</v>
      </c>
      <c r="F50" s="381"/>
      <c r="G50" s="381"/>
      <c r="H50" s="381"/>
      <c r="I50" s="109"/>
      <c r="J50" s="37"/>
      <c r="K50" s="37"/>
      <c r="L50" s="110"/>
      <c r="S50" s="35"/>
      <c r="T50" s="35"/>
      <c r="U50" s="35"/>
      <c r="V50" s="35"/>
      <c r="W50" s="35"/>
      <c r="X50" s="35"/>
      <c r="Y50" s="35"/>
      <c r="Z50" s="35"/>
      <c r="AA50" s="35"/>
      <c r="AB50" s="35"/>
      <c r="AC50" s="35"/>
      <c r="AD50" s="35"/>
      <c r="AE50" s="35"/>
    </row>
    <row r="51" spans="1:47" s="2" customFormat="1" ht="6.95" customHeight="1">
      <c r="A51" s="35"/>
      <c r="B51" s="36"/>
      <c r="C51" s="37"/>
      <c r="D51" s="37"/>
      <c r="E51" s="37"/>
      <c r="F51" s="37"/>
      <c r="G51" s="37"/>
      <c r="H51" s="37"/>
      <c r="I51" s="109"/>
      <c r="J51" s="37"/>
      <c r="K51" s="37"/>
      <c r="L51" s="110"/>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Josefa Jílka 1202, Kladno - Švermov</v>
      </c>
      <c r="G52" s="37"/>
      <c r="H52" s="37"/>
      <c r="I52" s="112" t="s">
        <v>23</v>
      </c>
      <c r="J52" s="60" t="str">
        <f>IF(J12="","",J12)</f>
        <v>15. 3. 2019</v>
      </c>
      <c r="K52" s="37"/>
      <c r="L52" s="110"/>
      <c r="S52" s="35"/>
      <c r="T52" s="35"/>
      <c r="U52" s="35"/>
      <c r="V52" s="35"/>
      <c r="W52" s="35"/>
      <c r="X52" s="35"/>
      <c r="Y52" s="35"/>
      <c r="Z52" s="35"/>
      <c r="AA52" s="35"/>
      <c r="AB52" s="35"/>
      <c r="AC52" s="35"/>
      <c r="AD52" s="35"/>
      <c r="AE52" s="35"/>
    </row>
    <row r="53" spans="1:47" s="2" customFormat="1" ht="6.95" customHeight="1">
      <c r="A53" s="35"/>
      <c r="B53" s="36"/>
      <c r="C53" s="37"/>
      <c r="D53" s="37"/>
      <c r="E53" s="37"/>
      <c r="F53" s="37"/>
      <c r="G53" s="37"/>
      <c r="H53" s="37"/>
      <c r="I53" s="109"/>
      <c r="J53" s="37"/>
      <c r="K53" s="37"/>
      <c r="L53" s="110"/>
      <c r="S53" s="35"/>
      <c r="T53" s="35"/>
      <c r="U53" s="35"/>
      <c r="V53" s="35"/>
      <c r="W53" s="35"/>
      <c r="X53" s="35"/>
      <c r="Y53" s="35"/>
      <c r="Z53" s="35"/>
      <c r="AA53" s="35"/>
      <c r="AB53" s="35"/>
      <c r="AC53" s="35"/>
      <c r="AD53" s="35"/>
      <c r="AE53" s="35"/>
    </row>
    <row r="54" spans="1:47" s="2" customFormat="1" ht="27.95" customHeight="1">
      <c r="A54" s="35"/>
      <c r="B54" s="36"/>
      <c r="C54" s="30" t="s">
        <v>25</v>
      </c>
      <c r="D54" s="37"/>
      <c r="E54" s="37"/>
      <c r="F54" s="28" t="str">
        <f>E15</f>
        <v>SOU a PrŠ Kladno - Vrapice</v>
      </c>
      <c r="G54" s="37"/>
      <c r="H54" s="37"/>
      <c r="I54" s="112" t="s">
        <v>31</v>
      </c>
      <c r="J54" s="33" t="str">
        <f>E21</f>
        <v>ARCHIW studio s.r.o.</v>
      </c>
      <c r="K54" s="37"/>
      <c r="L54" s="110"/>
      <c r="S54" s="35"/>
      <c r="T54" s="35"/>
      <c r="U54" s="35"/>
      <c r="V54" s="35"/>
      <c r="W54" s="35"/>
      <c r="X54" s="35"/>
      <c r="Y54" s="35"/>
      <c r="Z54" s="35"/>
      <c r="AA54" s="35"/>
      <c r="AB54" s="35"/>
      <c r="AC54" s="35"/>
      <c r="AD54" s="35"/>
      <c r="AE54" s="35"/>
    </row>
    <row r="55" spans="1:47" s="2" customFormat="1" ht="15.2" customHeight="1">
      <c r="A55" s="35"/>
      <c r="B55" s="36"/>
      <c r="C55" s="30" t="s">
        <v>29</v>
      </c>
      <c r="D55" s="37"/>
      <c r="E55" s="37"/>
      <c r="F55" s="28" t="str">
        <f>IF(E18="","",E18)</f>
        <v>Vyplň údaj</v>
      </c>
      <c r="G55" s="37"/>
      <c r="H55" s="37"/>
      <c r="I55" s="112" t="s">
        <v>34</v>
      </c>
      <c r="J55" s="33" t="str">
        <f>E24</f>
        <v xml:space="preserve"> </v>
      </c>
      <c r="K55" s="37"/>
      <c r="L55" s="110"/>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109"/>
      <c r="J56" s="37"/>
      <c r="K56" s="37"/>
      <c r="L56" s="110"/>
      <c r="S56" s="35"/>
      <c r="T56" s="35"/>
      <c r="U56" s="35"/>
      <c r="V56" s="35"/>
      <c r="W56" s="35"/>
      <c r="X56" s="35"/>
      <c r="Y56" s="35"/>
      <c r="Z56" s="35"/>
      <c r="AA56" s="35"/>
      <c r="AB56" s="35"/>
      <c r="AC56" s="35"/>
      <c r="AD56" s="35"/>
      <c r="AE56" s="35"/>
    </row>
    <row r="57" spans="1:47" s="2" customFormat="1" ht="29.25" customHeight="1">
      <c r="A57" s="35"/>
      <c r="B57" s="36"/>
      <c r="C57" s="141" t="s">
        <v>102</v>
      </c>
      <c r="D57" s="142"/>
      <c r="E57" s="142"/>
      <c r="F57" s="142"/>
      <c r="G57" s="142"/>
      <c r="H57" s="142"/>
      <c r="I57" s="143"/>
      <c r="J57" s="144" t="s">
        <v>103</v>
      </c>
      <c r="K57" s="142"/>
      <c r="L57" s="110"/>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109"/>
      <c r="J58" s="37"/>
      <c r="K58" s="37"/>
      <c r="L58" s="110"/>
      <c r="S58" s="35"/>
      <c r="T58" s="35"/>
      <c r="U58" s="35"/>
      <c r="V58" s="35"/>
      <c r="W58" s="35"/>
      <c r="X58" s="35"/>
      <c r="Y58" s="35"/>
      <c r="Z58" s="35"/>
      <c r="AA58" s="35"/>
      <c r="AB58" s="35"/>
      <c r="AC58" s="35"/>
      <c r="AD58" s="35"/>
      <c r="AE58" s="35"/>
    </row>
    <row r="59" spans="1:47" s="2" customFormat="1" ht="22.9" customHeight="1">
      <c r="A59" s="35"/>
      <c r="B59" s="36"/>
      <c r="C59" s="145" t="s">
        <v>70</v>
      </c>
      <c r="D59" s="37"/>
      <c r="E59" s="37"/>
      <c r="F59" s="37"/>
      <c r="G59" s="37"/>
      <c r="H59" s="37"/>
      <c r="I59" s="109"/>
      <c r="J59" s="78">
        <f>J105</f>
        <v>0</v>
      </c>
      <c r="K59" s="37"/>
      <c r="L59" s="110"/>
      <c r="S59" s="35"/>
      <c r="T59" s="35"/>
      <c r="U59" s="35"/>
      <c r="V59" s="35"/>
      <c r="W59" s="35"/>
      <c r="X59" s="35"/>
      <c r="Y59" s="35"/>
      <c r="Z59" s="35"/>
      <c r="AA59" s="35"/>
      <c r="AB59" s="35"/>
      <c r="AC59" s="35"/>
      <c r="AD59" s="35"/>
      <c r="AE59" s="35"/>
      <c r="AU59" s="18" t="s">
        <v>104</v>
      </c>
    </row>
    <row r="60" spans="1:47" s="9" customFormat="1" ht="24.95" customHeight="1">
      <c r="B60" s="146"/>
      <c r="C60" s="147"/>
      <c r="D60" s="148" t="s">
        <v>105</v>
      </c>
      <c r="E60" s="149"/>
      <c r="F60" s="149"/>
      <c r="G60" s="149"/>
      <c r="H60" s="149"/>
      <c r="I60" s="150"/>
      <c r="J60" s="151">
        <f>J106</f>
        <v>0</v>
      </c>
      <c r="K60" s="147"/>
      <c r="L60" s="152"/>
    </row>
    <row r="61" spans="1:47" s="10" customFormat="1" ht="19.899999999999999" customHeight="1">
      <c r="B61" s="153"/>
      <c r="C61" s="154"/>
      <c r="D61" s="155" t="s">
        <v>106</v>
      </c>
      <c r="E61" s="156"/>
      <c r="F61" s="156"/>
      <c r="G61" s="156"/>
      <c r="H61" s="156"/>
      <c r="I61" s="157"/>
      <c r="J61" s="158">
        <f>J107</f>
        <v>0</v>
      </c>
      <c r="K61" s="154"/>
      <c r="L61" s="159"/>
    </row>
    <row r="62" spans="1:47" s="10" customFormat="1" ht="19.899999999999999" customHeight="1">
      <c r="B62" s="153"/>
      <c r="C62" s="154"/>
      <c r="D62" s="155" t="s">
        <v>107</v>
      </c>
      <c r="E62" s="156"/>
      <c r="F62" s="156"/>
      <c r="G62" s="156"/>
      <c r="H62" s="156"/>
      <c r="I62" s="157"/>
      <c r="J62" s="158">
        <f>J161</f>
        <v>0</v>
      </c>
      <c r="K62" s="154"/>
      <c r="L62" s="159"/>
    </row>
    <row r="63" spans="1:47" s="10" customFormat="1" ht="19.899999999999999" customHeight="1">
      <c r="B63" s="153"/>
      <c r="C63" s="154"/>
      <c r="D63" s="155" t="s">
        <v>108</v>
      </c>
      <c r="E63" s="156"/>
      <c r="F63" s="156"/>
      <c r="G63" s="156"/>
      <c r="H63" s="156"/>
      <c r="I63" s="157"/>
      <c r="J63" s="158">
        <f>J220</f>
        <v>0</v>
      </c>
      <c r="K63" s="154"/>
      <c r="L63" s="159"/>
    </row>
    <row r="64" spans="1:47" s="10" customFormat="1" ht="19.899999999999999" customHeight="1">
      <c r="B64" s="153"/>
      <c r="C64" s="154"/>
      <c r="D64" s="155" t="s">
        <v>109</v>
      </c>
      <c r="E64" s="156"/>
      <c r="F64" s="156"/>
      <c r="G64" s="156"/>
      <c r="H64" s="156"/>
      <c r="I64" s="157"/>
      <c r="J64" s="158">
        <f>J311</f>
        <v>0</v>
      </c>
      <c r="K64" s="154"/>
      <c r="L64" s="159"/>
    </row>
    <row r="65" spans="2:12" s="10" customFormat="1" ht="19.899999999999999" customHeight="1">
      <c r="B65" s="153"/>
      <c r="C65" s="154"/>
      <c r="D65" s="155" t="s">
        <v>110</v>
      </c>
      <c r="E65" s="156"/>
      <c r="F65" s="156"/>
      <c r="G65" s="156"/>
      <c r="H65" s="156"/>
      <c r="I65" s="157"/>
      <c r="J65" s="158">
        <f>J380</f>
        <v>0</v>
      </c>
      <c r="K65" s="154"/>
      <c r="L65" s="159"/>
    </row>
    <row r="66" spans="2:12" s="10" customFormat="1" ht="19.899999999999999" customHeight="1">
      <c r="B66" s="153"/>
      <c r="C66" s="154"/>
      <c r="D66" s="155" t="s">
        <v>111</v>
      </c>
      <c r="E66" s="156"/>
      <c r="F66" s="156"/>
      <c r="G66" s="156"/>
      <c r="H66" s="156"/>
      <c r="I66" s="157"/>
      <c r="J66" s="158">
        <f>J387</f>
        <v>0</v>
      </c>
      <c r="K66" s="154"/>
      <c r="L66" s="159"/>
    </row>
    <row r="67" spans="2:12" s="10" customFormat="1" ht="19.899999999999999" customHeight="1">
      <c r="B67" s="153"/>
      <c r="C67" s="154"/>
      <c r="D67" s="155" t="s">
        <v>112</v>
      </c>
      <c r="E67" s="156"/>
      <c r="F67" s="156"/>
      <c r="G67" s="156"/>
      <c r="H67" s="156"/>
      <c r="I67" s="157"/>
      <c r="J67" s="158">
        <f>J495</f>
        <v>0</v>
      </c>
      <c r="K67" s="154"/>
      <c r="L67" s="159"/>
    </row>
    <row r="68" spans="2:12" s="10" customFormat="1" ht="19.899999999999999" customHeight="1">
      <c r="B68" s="153"/>
      <c r="C68" s="154"/>
      <c r="D68" s="155" t="s">
        <v>113</v>
      </c>
      <c r="E68" s="156"/>
      <c r="F68" s="156"/>
      <c r="G68" s="156"/>
      <c r="H68" s="156"/>
      <c r="I68" s="157"/>
      <c r="J68" s="158">
        <f>J709</f>
        <v>0</v>
      </c>
      <c r="K68" s="154"/>
      <c r="L68" s="159"/>
    </row>
    <row r="69" spans="2:12" s="10" customFormat="1" ht="19.899999999999999" customHeight="1">
      <c r="B69" s="153"/>
      <c r="C69" s="154"/>
      <c r="D69" s="155" t="s">
        <v>114</v>
      </c>
      <c r="E69" s="156"/>
      <c r="F69" s="156"/>
      <c r="G69" s="156"/>
      <c r="H69" s="156"/>
      <c r="I69" s="157"/>
      <c r="J69" s="158">
        <f>J744</f>
        <v>0</v>
      </c>
      <c r="K69" s="154"/>
      <c r="L69" s="159"/>
    </row>
    <row r="70" spans="2:12" s="9" customFormat="1" ht="24.95" customHeight="1">
      <c r="B70" s="146"/>
      <c r="C70" s="147"/>
      <c r="D70" s="148" t="s">
        <v>115</v>
      </c>
      <c r="E70" s="149"/>
      <c r="F70" s="149"/>
      <c r="G70" s="149"/>
      <c r="H70" s="149"/>
      <c r="I70" s="150"/>
      <c r="J70" s="151">
        <f>J747</f>
        <v>0</v>
      </c>
      <c r="K70" s="147"/>
      <c r="L70" s="152"/>
    </row>
    <row r="71" spans="2:12" s="10" customFormat="1" ht="19.899999999999999" customHeight="1">
      <c r="B71" s="153"/>
      <c r="C71" s="154"/>
      <c r="D71" s="155" t="s">
        <v>116</v>
      </c>
      <c r="E71" s="156"/>
      <c r="F71" s="156"/>
      <c r="G71" s="156"/>
      <c r="H71" s="156"/>
      <c r="I71" s="157"/>
      <c r="J71" s="158">
        <f>J748</f>
        <v>0</v>
      </c>
      <c r="K71" s="154"/>
      <c r="L71" s="159"/>
    </row>
    <row r="72" spans="2:12" s="10" customFormat="1" ht="19.899999999999999" customHeight="1">
      <c r="B72" s="153"/>
      <c r="C72" s="154"/>
      <c r="D72" s="155" t="s">
        <v>117</v>
      </c>
      <c r="E72" s="156"/>
      <c r="F72" s="156"/>
      <c r="G72" s="156"/>
      <c r="H72" s="156"/>
      <c r="I72" s="157"/>
      <c r="J72" s="158">
        <f>J813</f>
        <v>0</v>
      </c>
      <c r="K72" s="154"/>
      <c r="L72" s="159"/>
    </row>
    <row r="73" spans="2:12" s="10" customFormat="1" ht="19.899999999999999" customHeight="1">
      <c r="B73" s="153"/>
      <c r="C73" s="154"/>
      <c r="D73" s="155" t="s">
        <v>118</v>
      </c>
      <c r="E73" s="156"/>
      <c r="F73" s="156"/>
      <c r="G73" s="156"/>
      <c r="H73" s="156"/>
      <c r="I73" s="157"/>
      <c r="J73" s="158">
        <f>J834</f>
        <v>0</v>
      </c>
      <c r="K73" s="154"/>
      <c r="L73" s="159"/>
    </row>
    <row r="74" spans="2:12" s="10" customFormat="1" ht="19.899999999999999" customHeight="1">
      <c r="B74" s="153"/>
      <c r="C74" s="154"/>
      <c r="D74" s="155" t="s">
        <v>119</v>
      </c>
      <c r="E74" s="156"/>
      <c r="F74" s="156"/>
      <c r="G74" s="156"/>
      <c r="H74" s="156"/>
      <c r="I74" s="157"/>
      <c r="J74" s="158">
        <f>J866</f>
        <v>0</v>
      </c>
      <c r="K74" s="154"/>
      <c r="L74" s="159"/>
    </row>
    <row r="75" spans="2:12" s="10" customFormat="1" ht="19.899999999999999" customHeight="1">
      <c r="B75" s="153"/>
      <c r="C75" s="154"/>
      <c r="D75" s="155" t="s">
        <v>120</v>
      </c>
      <c r="E75" s="156"/>
      <c r="F75" s="156"/>
      <c r="G75" s="156"/>
      <c r="H75" s="156"/>
      <c r="I75" s="157"/>
      <c r="J75" s="158">
        <f>J878</f>
        <v>0</v>
      </c>
      <c r="K75" s="154"/>
      <c r="L75" s="159"/>
    </row>
    <row r="76" spans="2:12" s="10" customFormat="1" ht="19.899999999999999" customHeight="1">
      <c r="B76" s="153"/>
      <c r="C76" s="154"/>
      <c r="D76" s="155" t="s">
        <v>121</v>
      </c>
      <c r="E76" s="156"/>
      <c r="F76" s="156"/>
      <c r="G76" s="156"/>
      <c r="H76" s="156"/>
      <c r="I76" s="157"/>
      <c r="J76" s="158">
        <f>J960</f>
        <v>0</v>
      </c>
      <c r="K76" s="154"/>
      <c r="L76" s="159"/>
    </row>
    <row r="77" spans="2:12" s="10" customFormat="1" ht="19.899999999999999" customHeight="1">
      <c r="B77" s="153"/>
      <c r="C77" s="154"/>
      <c r="D77" s="155" t="s">
        <v>122</v>
      </c>
      <c r="E77" s="156"/>
      <c r="F77" s="156"/>
      <c r="G77" s="156"/>
      <c r="H77" s="156"/>
      <c r="I77" s="157"/>
      <c r="J77" s="158">
        <f>J979</f>
        <v>0</v>
      </c>
      <c r="K77" s="154"/>
      <c r="L77" s="159"/>
    </row>
    <row r="78" spans="2:12" s="10" customFormat="1" ht="19.899999999999999" customHeight="1">
      <c r="B78" s="153"/>
      <c r="C78" s="154"/>
      <c r="D78" s="155" t="s">
        <v>123</v>
      </c>
      <c r="E78" s="156"/>
      <c r="F78" s="156"/>
      <c r="G78" s="156"/>
      <c r="H78" s="156"/>
      <c r="I78" s="157"/>
      <c r="J78" s="158">
        <f>J1032</f>
        <v>0</v>
      </c>
      <c r="K78" s="154"/>
      <c r="L78" s="159"/>
    </row>
    <row r="79" spans="2:12" s="10" customFormat="1" ht="19.899999999999999" customHeight="1">
      <c r="B79" s="153"/>
      <c r="C79" s="154"/>
      <c r="D79" s="155" t="s">
        <v>124</v>
      </c>
      <c r="E79" s="156"/>
      <c r="F79" s="156"/>
      <c r="G79" s="156"/>
      <c r="H79" s="156"/>
      <c r="I79" s="157"/>
      <c r="J79" s="158">
        <f>J1050</f>
        <v>0</v>
      </c>
      <c r="K79" s="154"/>
      <c r="L79" s="159"/>
    </row>
    <row r="80" spans="2:12" s="10" customFormat="1" ht="19.899999999999999" customHeight="1">
      <c r="B80" s="153"/>
      <c r="C80" s="154"/>
      <c r="D80" s="155" t="s">
        <v>125</v>
      </c>
      <c r="E80" s="156"/>
      <c r="F80" s="156"/>
      <c r="G80" s="156"/>
      <c r="H80" s="156"/>
      <c r="I80" s="157"/>
      <c r="J80" s="158">
        <f>J1117</f>
        <v>0</v>
      </c>
      <c r="K80" s="154"/>
      <c r="L80" s="159"/>
    </row>
    <row r="81" spans="1:31" s="10" customFormat="1" ht="19.899999999999999" customHeight="1">
      <c r="B81" s="153"/>
      <c r="C81" s="154"/>
      <c r="D81" s="155" t="s">
        <v>126</v>
      </c>
      <c r="E81" s="156"/>
      <c r="F81" s="156"/>
      <c r="G81" s="156"/>
      <c r="H81" s="156"/>
      <c r="I81" s="157"/>
      <c r="J81" s="158">
        <f>J1175</f>
        <v>0</v>
      </c>
      <c r="K81" s="154"/>
      <c r="L81" s="159"/>
    </row>
    <row r="82" spans="1:31" s="10" customFormat="1" ht="19.899999999999999" customHeight="1">
      <c r="B82" s="153"/>
      <c r="C82" s="154"/>
      <c r="D82" s="155" t="s">
        <v>127</v>
      </c>
      <c r="E82" s="156"/>
      <c r="F82" s="156"/>
      <c r="G82" s="156"/>
      <c r="H82" s="156"/>
      <c r="I82" s="157"/>
      <c r="J82" s="158">
        <f>J1233</f>
        <v>0</v>
      </c>
      <c r="K82" s="154"/>
      <c r="L82" s="159"/>
    </row>
    <row r="83" spans="1:31" s="10" customFormat="1" ht="19.899999999999999" customHeight="1">
      <c r="B83" s="153"/>
      <c r="C83" s="154"/>
      <c r="D83" s="155" t="s">
        <v>128</v>
      </c>
      <c r="E83" s="156"/>
      <c r="F83" s="156"/>
      <c r="G83" s="156"/>
      <c r="H83" s="156"/>
      <c r="I83" s="157"/>
      <c r="J83" s="158">
        <f>J1237</f>
        <v>0</v>
      </c>
      <c r="K83" s="154"/>
      <c r="L83" s="159"/>
    </row>
    <row r="84" spans="1:31" s="10" customFormat="1" ht="19.899999999999999" customHeight="1">
      <c r="B84" s="153"/>
      <c r="C84" s="154"/>
      <c r="D84" s="155" t="s">
        <v>129</v>
      </c>
      <c r="E84" s="156"/>
      <c r="F84" s="156"/>
      <c r="G84" s="156"/>
      <c r="H84" s="156"/>
      <c r="I84" s="157"/>
      <c r="J84" s="158">
        <f>J1276</f>
        <v>0</v>
      </c>
      <c r="K84" s="154"/>
      <c r="L84" s="159"/>
    </row>
    <row r="85" spans="1:31" s="9" customFormat="1" ht="24.95" customHeight="1">
      <c r="B85" s="146"/>
      <c r="C85" s="147"/>
      <c r="D85" s="148" t="s">
        <v>130</v>
      </c>
      <c r="E85" s="149"/>
      <c r="F85" s="149"/>
      <c r="G85" s="149"/>
      <c r="H85" s="149"/>
      <c r="I85" s="150"/>
      <c r="J85" s="151">
        <f>J1280</f>
        <v>0</v>
      </c>
      <c r="K85" s="147"/>
      <c r="L85" s="152"/>
    </row>
    <row r="86" spans="1:31" s="2" customFormat="1" ht="21.75" customHeight="1">
      <c r="A86" s="35"/>
      <c r="B86" s="36"/>
      <c r="C86" s="37"/>
      <c r="D86" s="37"/>
      <c r="E86" s="37"/>
      <c r="F86" s="37"/>
      <c r="G86" s="37"/>
      <c r="H86" s="37"/>
      <c r="I86" s="109"/>
      <c r="J86" s="37"/>
      <c r="K86" s="37"/>
      <c r="L86" s="110"/>
      <c r="S86" s="35"/>
      <c r="T86" s="35"/>
      <c r="U86" s="35"/>
      <c r="V86" s="35"/>
      <c r="W86" s="35"/>
      <c r="X86" s="35"/>
      <c r="Y86" s="35"/>
      <c r="Z86" s="35"/>
      <c r="AA86" s="35"/>
      <c r="AB86" s="35"/>
      <c r="AC86" s="35"/>
      <c r="AD86" s="35"/>
      <c r="AE86" s="35"/>
    </row>
    <row r="87" spans="1:31" s="2" customFormat="1" ht="6.95" customHeight="1">
      <c r="A87" s="35"/>
      <c r="B87" s="48"/>
      <c r="C87" s="49"/>
      <c r="D87" s="49"/>
      <c r="E87" s="49"/>
      <c r="F87" s="49"/>
      <c r="G87" s="49"/>
      <c r="H87" s="49"/>
      <c r="I87" s="137"/>
      <c r="J87" s="49"/>
      <c r="K87" s="49"/>
      <c r="L87" s="110"/>
      <c r="S87" s="35"/>
      <c r="T87" s="35"/>
      <c r="U87" s="35"/>
      <c r="V87" s="35"/>
      <c r="W87" s="35"/>
      <c r="X87" s="35"/>
      <c r="Y87" s="35"/>
      <c r="Z87" s="35"/>
      <c r="AA87" s="35"/>
      <c r="AB87" s="35"/>
      <c r="AC87" s="35"/>
      <c r="AD87" s="35"/>
      <c r="AE87" s="35"/>
    </row>
    <row r="91" spans="1:31" s="2" customFormat="1" ht="6.95" customHeight="1">
      <c r="A91" s="35"/>
      <c r="B91" s="50"/>
      <c r="C91" s="51"/>
      <c r="D91" s="51"/>
      <c r="E91" s="51"/>
      <c r="F91" s="51"/>
      <c r="G91" s="51"/>
      <c r="H91" s="51"/>
      <c r="I91" s="140"/>
      <c r="J91" s="51"/>
      <c r="K91" s="51"/>
      <c r="L91" s="110"/>
      <c r="S91" s="35"/>
      <c r="T91" s="35"/>
      <c r="U91" s="35"/>
      <c r="V91" s="35"/>
      <c r="W91" s="35"/>
      <c r="X91" s="35"/>
      <c r="Y91" s="35"/>
      <c r="Z91" s="35"/>
      <c r="AA91" s="35"/>
      <c r="AB91" s="35"/>
      <c r="AC91" s="35"/>
      <c r="AD91" s="35"/>
      <c r="AE91" s="35"/>
    </row>
    <row r="92" spans="1:31" s="2" customFormat="1" ht="24.95" customHeight="1">
      <c r="A92" s="35"/>
      <c r="B92" s="36"/>
      <c r="C92" s="24" t="s">
        <v>131</v>
      </c>
      <c r="D92" s="37"/>
      <c r="E92" s="37"/>
      <c r="F92" s="37"/>
      <c r="G92" s="37"/>
      <c r="H92" s="37"/>
      <c r="I92" s="109"/>
      <c r="J92" s="37"/>
      <c r="K92" s="37"/>
      <c r="L92" s="110"/>
      <c r="S92" s="35"/>
      <c r="T92" s="35"/>
      <c r="U92" s="35"/>
      <c r="V92" s="35"/>
      <c r="W92" s="35"/>
      <c r="X92" s="35"/>
      <c r="Y92" s="35"/>
      <c r="Z92" s="35"/>
      <c r="AA92" s="35"/>
      <c r="AB92" s="35"/>
      <c r="AC92" s="35"/>
      <c r="AD92" s="35"/>
      <c r="AE92" s="35"/>
    </row>
    <row r="93" spans="1:31" s="2" customFormat="1" ht="6.95" customHeight="1">
      <c r="A93" s="35"/>
      <c r="B93" s="36"/>
      <c r="C93" s="37"/>
      <c r="D93" s="37"/>
      <c r="E93" s="37"/>
      <c r="F93" s="37"/>
      <c r="G93" s="37"/>
      <c r="H93" s="37"/>
      <c r="I93" s="109"/>
      <c r="J93" s="37"/>
      <c r="K93" s="37"/>
      <c r="L93" s="110"/>
      <c r="S93" s="35"/>
      <c r="T93" s="35"/>
      <c r="U93" s="35"/>
      <c r="V93" s="35"/>
      <c r="W93" s="35"/>
      <c r="X93" s="35"/>
      <c r="Y93" s="35"/>
      <c r="Z93" s="35"/>
      <c r="AA93" s="35"/>
      <c r="AB93" s="35"/>
      <c r="AC93" s="35"/>
      <c r="AD93" s="35"/>
      <c r="AE93" s="35"/>
    </row>
    <row r="94" spans="1:31" s="2" customFormat="1" ht="12" customHeight="1">
      <c r="A94" s="35"/>
      <c r="B94" s="36"/>
      <c r="C94" s="30" t="s">
        <v>16</v>
      </c>
      <c r="D94" s="37"/>
      <c r="E94" s="37"/>
      <c r="F94" s="37"/>
      <c r="G94" s="37"/>
      <c r="H94" s="37"/>
      <c r="I94" s="109"/>
      <c r="J94" s="37"/>
      <c r="K94" s="37"/>
      <c r="L94" s="110"/>
      <c r="S94" s="35"/>
      <c r="T94" s="35"/>
      <c r="U94" s="35"/>
      <c r="V94" s="35"/>
      <c r="W94" s="35"/>
      <c r="X94" s="35"/>
      <c r="Y94" s="35"/>
      <c r="Z94" s="35"/>
      <c r="AA94" s="35"/>
      <c r="AB94" s="35"/>
      <c r="AC94" s="35"/>
      <c r="AD94" s="35"/>
      <c r="AE94" s="35"/>
    </row>
    <row r="95" spans="1:31" s="2" customFormat="1" ht="16.5" customHeight="1">
      <c r="A95" s="35"/>
      <c r="B95" s="36"/>
      <c r="C95" s="37"/>
      <c r="D95" s="37"/>
      <c r="E95" s="379" t="str">
        <f>E7</f>
        <v>Modernizace a rozšíření prostor SPC Kladno - Vrapice</v>
      </c>
      <c r="F95" s="380"/>
      <c r="G95" s="380"/>
      <c r="H95" s="380"/>
      <c r="I95" s="109"/>
      <c r="J95" s="37"/>
      <c r="K95" s="37"/>
      <c r="L95" s="110"/>
      <c r="S95" s="35"/>
      <c r="T95" s="35"/>
      <c r="U95" s="35"/>
      <c r="V95" s="35"/>
      <c r="W95" s="35"/>
      <c r="X95" s="35"/>
      <c r="Y95" s="35"/>
      <c r="Z95" s="35"/>
      <c r="AA95" s="35"/>
      <c r="AB95" s="35"/>
      <c r="AC95" s="35"/>
      <c r="AD95" s="35"/>
      <c r="AE95" s="35"/>
    </row>
    <row r="96" spans="1:31" s="2" customFormat="1" ht="12" customHeight="1">
      <c r="A96" s="35"/>
      <c r="B96" s="36"/>
      <c r="C96" s="30" t="s">
        <v>99</v>
      </c>
      <c r="D96" s="37"/>
      <c r="E96" s="37"/>
      <c r="F96" s="37"/>
      <c r="G96" s="37"/>
      <c r="H96" s="37"/>
      <c r="I96" s="109"/>
      <c r="J96" s="37"/>
      <c r="K96" s="37"/>
      <c r="L96" s="110"/>
      <c r="S96" s="35"/>
      <c r="T96" s="35"/>
      <c r="U96" s="35"/>
      <c r="V96" s="35"/>
      <c r="W96" s="35"/>
      <c r="X96" s="35"/>
      <c r="Y96" s="35"/>
      <c r="Z96" s="35"/>
      <c r="AA96" s="35"/>
      <c r="AB96" s="35"/>
      <c r="AC96" s="35"/>
      <c r="AD96" s="35"/>
      <c r="AE96" s="35"/>
    </row>
    <row r="97" spans="1:65" s="2" customFormat="1" ht="16.5" customHeight="1">
      <c r="A97" s="35"/>
      <c r="B97" s="36"/>
      <c r="C97" s="37"/>
      <c r="D97" s="37"/>
      <c r="E97" s="352" t="str">
        <f>E9</f>
        <v>D1.1, D1.2 - Architektonická a konstrukční část</v>
      </c>
      <c r="F97" s="381"/>
      <c r="G97" s="381"/>
      <c r="H97" s="381"/>
      <c r="I97" s="109"/>
      <c r="J97" s="37"/>
      <c r="K97" s="37"/>
      <c r="L97" s="110"/>
      <c r="S97" s="35"/>
      <c r="T97" s="35"/>
      <c r="U97" s="35"/>
      <c r="V97" s="35"/>
      <c r="W97" s="35"/>
      <c r="X97" s="35"/>
      <c r="Y97" s="35"/>
      <c r="Z97" s="35"/>
      <c r="AA97" s="35"/>
      <c r="AB97" s="35"/>
      <c r="AC97" s="35"/>
      <c r="AD97" s="35"/>
      <c r="AE97" s="35"/>
    </row>
    <row r="98" spans="1:65" s="2" customFormat="1" ht="6.95" customHeight="1">
      <c r="A98" s="35"/>
      <c r="B98" s="36"/>
      <c r="C98" s="37"/>
      <c r="D98" s="37"/>
      <c r="E98" s="37"/>
      <c r="F98" s="37"/>
      <c r="G98" s="37"/>
      <c r="H98" s="37"/>
      <c r="I98" s="109"/>
      <c r="J98" s="37"/>
      <c r="K98" s="37"/>
      <c r="L98" s="110"/>
      <c r="S98" s="35"/>
      <c r="T98" s="35"/>
      <c r="U98" s="35"/>
      <c r="V98" s="35"/>
      <c r="W98" s="35"/>
      <c r="X98" s="35"/>
      <c r="Y98" s="35"/>
      <c r="Z98" s="35"/>
      <c r="AA98" s="35"/>
      <c r="AB98" s="35"/>
      <c r="AC98" s="35"/>
      <c r="AD98" s="35"/>
      <c r="AE98" s="35"/>
    </row>
    <row r="99" spans="1:65" s="2" customFormat="1" ht="12" customHeight="1">
      <c r="A99" s="35"/>
      <c r="B99" s="36"/>
      <c r="C99" s="30" t="s">
        <v>21</v>
      </c>
      <c r="D99" s="37"/>
      <c r="E99" s="37"/>
      <c r="F99" s="28" t="str">
        <f>F12</f>
        <v>Josefa Jílka 1202, Kladno - Švermov</v>
      </c>
      <c r="G99" s="37"/>
      <c r="H99" s="37"/>
      <c r="I99" s="112" t="s">
        <v>23</v>
      </c>
      <c r="J99" s="60" t="str">
        <f>IF(J12="","",J12)</f>
        <v>15. 3. 2019</v>
      </c>
      <c r="K99" s="37"/>
      <c r="L99" s="110"/>
      <c r="S99" s="35"/>
      <c r="T99" s="35"/>
      <c r="U99" s="35"/>
      <c r="V99" s="35"/>
      <c r="W99" s="35"/>
      <c r="X99" s="35"/>
      <c r="Y99" s="35"/>
      <c r="Z99" s="35"/>
      <c r="AA99" s="35"/>
      <c r="AB99" s="35"/>
      <c r="AC99" s="35"/>
      <c r="AD99" s="35"/>
      <c r="AE99" s="35"/>
    </row>
    <row r="100" spans="1:65" s="2" customFormat="1" ht="6.95" customHeight="1">
      <c r="A100" s="35"/>
      <c r="B100" s="36"/>
      <c r="C100" s="37"/>
      <c r="D100" s="37"/>
      <c r="E100" s="37"/>
      <c r="F100" s="37"/>
      <c r="G100" s="37"/>
      <c r="H100" s="37"/>
      <c r="I100" s="109"/>
      <c r="J100" s="37"/>
      <c r="K100" s="37"/>
      <c r="L100" s="110"/>
      <c r="S100" s="35"/>
      <c r="T100" s="35"/>
      <c r="U100" s="35"/>
      <c r="V100" s="35"/>
      <c r="W100" s="35"/>
      <c r="X100" s="35"/>
      <c r="Y100" s="35"/>
      <c r="Z100" s="35"/>
      <c r="AA100" s="35"/>
      <c r="AB100" s="35"/>
      <c r="AC100" s="35"/>
      <c r="AD100" s="35"/>
      <c r="AE100" s="35"/>
    </row>
    <row r="101" spans="1:65" s="2" customFormat="1" ht="27.95" customHeight="1">
      <c r="A101" s="35"/>
      <c r="B101" s="36"/>
      <c r="C101" s="30" t="s">
        <v>25</v>
      </c>
      <c r="D101" s="37"/>
      <c r="E101" s="37"/>
      <c r="F101" s="28" t="str">
        <f>E15</f>
        <v>SOU a PrŠ Kladno - Vrapice</v>
      </c>
      <c r="G101" s="37"/>
      <c r="H101" s="37"/>
      <c r="I101" s="112" t="s">
        <v>31</v>
      </c>
      <c r="J101" s="33" t="str">
        <f>E21</f>
        <v>ARCHIW studio s.r.o.</v>
      </c>
      <c r="K101" s="37"/>
      <c r="L101" s="110"/>
      <c r="S101" s="35"/>
      <c r="T101" s="35"/>
      <c r="U101" s="35"/>
      <c r="V101" s="35"/>
      <c r="W101" s="35"/>
      <c r="X101" s="35"/>
      <c r="Y101" s="35"/>
      <c r="Z101" s="35"/>
      <c r="AA101" s="35"/>
      <c r="AB101" s="35"/>
      <c r="AC101" s="35"/>
      <c r="AD101" s="35"/>
      <c r="AE101" s="35"/>
    </row>
    <row r="102" spans="1:65" s="2" customFormat="1" ht="15.2" customHeight="1">
      <c r="A102" s="35"/>
      <c r="B102" s="36"/>
      <c r="C102" s="30" t="s">
        <v>29</v>
      </c>
      <c r="D102" s="37"/>
      <c r="E102" s="37"/>
      <c r="F102" s="28" t="str">
        <f>IF(E18="","",E18)</f>
        <v>Vyplň údaj</v>
      </c>
      <c r="G102" s="37"/>
      <c r="H102" s="37"/>
      <c r="I102" s="112" t="s">
        <v>34</v>
      </c>
      <c r="J102" s="33" t="str">
        <f>E24</f>
        <v xml:space="preserve"> </v>
      </c>
      <c r="K102" s="37"/>
      <c r="L102" s="110"/>
      <c r="S102" s="35"/>
      <c r="T102" s="35"/>
      <c r="U102" s="35"/>
      <c r="V102" s="35"/>
      <c r="W102" s="35"/>
      <c r="X102" s="35"/>
      <c r="Y102" s="35"/>
      <c r="Z102" s="35"/>
      <c r="AA102" s="35"/>
      <c r="AB102" s="35"/>
      <c r="AC102" s="35"/>
      <c r="AD102" s="35"/>
      <c r="AE102" s="35"/>
    </row>
    <row r="103" spans="1:65" s="2" customFormat="1" ht="10.35" customHeight="1">
      <c r="A103" s="35"/>
      <c r="B103" s="36"/>
      <c r="C103" s="37"/>
      <c r="D103" s="37"/>
      <c r="E103" s="37"/>
      <c r="F103" s="37"/>
      <c r="G103" s="37"/>
      <c r="H103" s="37"/>
      <c r="I103" s="109"/>
      <c r="J103" s="37"/>
      <c r="K103" s="37"/>
      <c r="L103" s="110"/>
      <c r="S103" s="35"/>
      <c r="T103" s="35"/>
      <c r="U103" s="35"/>
      <c r="V103" s="35"/>
      <c r="W103" s="35"/>
      <c r="X103" s="35"/>
      <c r="Y103" s="35"/>
      <c r="Z103" s="35"/>
      <c r="AA103" s="35"/>
      <c r="AB103" s="35"/>
      <c r="AC103" s="35"/>
      <c r="AD103" s="35"/>
      <c r="AE103" s="35"/>
    </row>
    <row r="104" spans="1:65" s="11" customFormat="1" ht="29.25" customHeight="1">
      <c r="A104" s="160"/>
      <c r="B104" s="161"/>
      <c r="C104" s="162" t="s">
        <v>132</v>
      </c>
      <c r="D104" s="163" t="s">
        <v>57</v>
      </c>
      <c r="E104" s="163" t="s">
        <v>53</v>
      </c>
      <c r="F104" s="163" t="s">
        <v>54</v>
      </c>
      <c r="G104" s="163" t="s">
        <v>133</v>
      </c>
      <c r="H104" s="163" t="s">
        <v>134</v>
      </c>
      <c r="I104" s="164" t="s">
        <v>135</v>
      </c>
      <c r="J104" s="163" t="s">
        <v>103</v>
      </c>
      <c r="K104" s="165" t="s">
        <v>136</v>
      </c>
      <c r="L104" s="166"/>
      <c r="M104" s="69" t="s">
        <v>19</v>
      </c>
      <c r="N104" s="70" t="s">
        <v>42</v>
      </c>
      <c r="O104" s="70" t="s">
        <v>137</v>
      </c>
      <c r="P104" s="70" t="s">
        <v>138</v>
      </c>
      <c r="Q104" s="70" t="s">
        <v>139</v>
      </c>
      <c r="R104" s="70" t="s">
        <v>140</v>
      </c>
      <c r="S104" s="70" t="s">
        <v>141</v>
      </c>
      <c r="T104" s="71" t="s">
        <v>142</v>
      </c>
      <c r="U104" s="160"/>
      <c r="V104" s="160"/>
      <c r="W104" s="160"/>
      <c r="X104" s="160"/>
      <c r="Y104" s="160"/>
      <c r="Z104" s="160"/>
      <c r="AA104" s="160"/>
      <c r="AB104" s="160"/>
      <c r="AC104" s="160"/>
      <c r="AD104" s="160"/>
      <c r="AE104" s="160"/>
    </row>
    <row r="105" spans="1:65" s="2" customFormat="1" ht="22.9" customHeight="1">
      <c r="A105" s="35"/>
      <c r="B105" s="36"/>
      <c r="C105" s="76" t="s">
        <v>143</v>
      </c>
      <c r="D105" s="37"/>
      <c r="E105" s="37"/>
      <c r="F105" s="37"/>
      <c r="G105" s="37"/>
      <c r="H105" s="37"/>
      <c r="I105" s="109"/>
      <c r="J105" s="167">
        <f>BK105</f>
        <v>0</v>
      </c>
      <c r="K105" s="37"/>
      <c r="L105" s="40"/>
      <c r="M105" s="72"/>
      <c r="N105" s="168"/>
      <c r="O105" s="73"/>
      <c r="P105" s="169">
        <f>P106+P747+P1280</f>
        <v>0</v>
      </c>
      <c r="Q105" s="73"/>
      <c r="R105" s="169">
        <f>R106+R747+R1280</f>
        <v>155.84012535960392</v>
      </c>
      <c r="S105" s="73"/>
      <c r="T105" s="170">
        <f>T106+T747+T1280</f>
        <v>127.61345865000004</v>
      </c>
      <c r="U105" s="35"/>
      <c r="V105" s="35"/>
      <c r="W105" s="35"/>
      <c r="X105" s="35"/>
      <c r="Y105" s="35"/>
      <c r="Z105" s="35"/>
      <c r="AA105" s="35"/>
      <c r="AB105" s="35"/>
      <c r="AC105" s="35"/>
      <c r="AD105" s="35"/>
      <c r="AE105" s="35"/>
      <c r="AT105" s="18" t="s">
        <v>71</v>
      </c>
      <c r="AU105" s="18" t="s">
        <v>104</v>
      </c>
      <c r="BK105" s="171">
        <f>BK106+BK747+BK1280</f>
        <v>0</v>
      </c>
    </row>
    <row r="106" spans="1:65" s="12" customFormat="1" ht="25.9" customHeight="1">
      <c r="B106" s="172"/>
      <c r="C106" s="173"/>
      <c r="D106" s="174" t="s">
        <v>71</v>
      </c>
      <c r="E106" s="175" t="s">
        <v>144</v>
      </c>
      <c r="F106" s="175" t="s">
        <v>145</v>
      </c>
      <c r="G106" s="173"/>
      <c r="H106" s="173"/>
      <c r="I106" s="176"/>
      <c r="J106" s="177">
        <f>BK106</f>
        <v>0</v>
      </c>
      <c r="K106" s="173"/>
      <c r="L106" s="178"/>
      <c r="M106" s="179"/>
      <c r="N106" s="180"/>
      <c r="O106" s="180"/>
      <c r="P106" s="181">
        <f>P107+P161+P220+P311+P380+P387+P495+P709+P744</f>
        <v>0</v>
      </c>
      <c r="Q106" s="180"/>
      <c r="R106" s="181">
        <f>R107+R161+R220+R311+R380+R387+R495+R709+R744</f>
        <v>121.63227166092391</v>
      </c>
      <c r="S106" s="180"/>
      <c r="T106" s="182">
        <f>T107+T161+T220+T311+T380+T387+T495+T709+T744</f>
        <v>104.43452800000004</v>
      </c>
      <c r="AR106" s="183" t="s">
        <v>80</v>
      </c>
      <c r="AT106" s="184" t="s">
        <v>71</v>
      </c>
      <c r="AU106" s="184" t="s">
        <v>72</v>
      </c>
      <c r="AY106" s="183" t="s">
        <v>146</v>
      </c>
      <c r="BK106" s="185">
        <f>BK107+BK161+BK220+BK311+BK380+BK387+BK495+BK709+BK744</f>
        <v>0</v>
      </c>
    </row>
    <row r="107" spans="1:65" s="12" customFormat="1" ht="22.9" customHeight="1">
      <c r="B107" s="172"/>
      <c r="C107" s="173"/>
      <c r="D107" s="174" t="s">
        <v>71</v>
      </c>
      <c r="E107" s="186" t="s">
        <v>80</v>
      </c>
      <c r="F107" s="186" t="s">
        <v>147</v>
      </c>
      <c r="G107" s="173"/>
      <c r="H107" s="173"/>
      <c r="I107" s="176"/>
      <c r="J107" s="187">
        <f>BK107</f>
        <v>0</v>
      </c>
      <c r="K107" s="173"/>
      <c r="L107" s="178"/>
      <c r="M107" s="179"/>
      <c r="N107" s="180"/>
      <c r="O107" s="180"/>
      <c r="P107" s="181">
        <f>SUM(P108:P160)</f>
        <v>0</v>
      </c>
      <c r="Q107" s="180"/>
      <c r="R107" s="181">
        <f>SUM(R108:R160)</f>
        <v>3.1170719999999999E-2</v>
      </c>
      <c r="S107" s="180"/>
      <c r="T107" s="182">
        <f>SUM(T108:T160)</f>
        <v>6.3570000000000002</v>
      </c>
      <c r="AR107" s="183" t="s">
        <v>80</v>
      </c>
      <c r="AT107" s="184" t="s">
        <v>71</v>
      </c>
      <c r="AU107" s="184" t="s">
        <v>80</v>
      </c>
      <c r="AY107" s="183" t="s">
        <v>146</v>
      </c>
      <c r="BK107" s="185">
        <f>SUM(BK108:BK160)</f>
        <v>0</v>
      </c>
    </row>
    <row r="108" spans="1:65" s="2" customFormat="1" ht="16.5" customHeight="1">
      <c r="A108" s="35"/>
      <c r="B108" s="36"/>
      <c r="C108" s="188" t="s">
        <v>80</v>
      </c>
      <c r="D108" s="188" t="s">
        <v>148</v>
      </c>
      <c r="E108" s="189" t="s">
        <v>149</v>
      </c>
      <c r="F108" s="190" t="s">
        <v>150</v>
      </c>
      <c r="G108" s="191" t="s">
        <v>151</v>
      </c>
      <c r="H108" s="192">
        <v>24.45</v>
      </c>
      <c r="I108" s="193"/>
      <c r="J108" s="194">
        <f>ROUND(I108*H108,2)</f>
        <v>0</v>
      </c>
      <c r="K108" s="190" t="s">
        <v>152</v>
      </c>
      <c r="L108" s="40"/>
      <c r="M108" s="195" t="s">
        <v>19</v>
      </c>
      <c r="N108" s="196" t="s">
        <v>43</v>
      </c>
      <c r="O108" s="65"/>
      <c r="P108" s="197">
        <f>O108*H108</f>
        <v>0</v>
      </c>
      <c r="Q108" s="197">
        <v>0</v>
      </c>
      <c r="R108" s="197">
        <f>Q108*H108</f>
        <v>0</v>
      </c>
      <c r="S108" s="197">
        <v>0.26</v>
      </c>
      <c r="T108" s="198">
        <f>S108*H108</f>
        <v>6.3570000000000002</v>
      </c>
      <c r="U108" s="35"/>
      <c r="V108" s="35"/>
      <c r="W108" s="35"/>
      <c r="X108" s="35"/>
      <c r="Y108" s="35"/>
      <c r="Z108" s="35"/>
      <c r="AA108" s="35"/>
      <c r="AB108" s="35"/>
      <c r="AC108" s="35"/>
      <c r="AD108" s="35"/>
      <c r="AE108" s="35"/>
      <c r="AR108" s="199" t="s">
        <v>153</v>
      </c>
      <c r="AT108" s="199" t="s">
        <v>148</v>
      </c>
      <c r="AU108" s="199" t="s">
        <v>82</v>
      </c>
      <c r="AY108" s="18" t="s">
        <v>146</v>
      </c>
      <c r="BE108" s="200">
        <f>IF(N108="základní",J108,0)</f>
        <v>0</v>
      </c>
      <c r="BF108" s="200">
        <f>IF(N108="snížená",J108,0)</f>
        <v>0</v>
      </c>
      <c r="BG108" s="200">
        <f>IF(N108="zákl. přenesená",J108,0)</f>
        <v>0</v>
      </c>
      <c r="BH108" s="200">
        <f>IF(N108="sníž. přenesená",J108,0)</f>
        <v>0</v>
      </c>
      <c r="BI108" s="200">
        <f>IF(N108="nulová",J108,0)</f>
        <v>0</v>
      </c>
      <c r="BJ108" s="18" t="s">
        <v>80</v>
      </c>
      <c r="BK108" s="200">
        <f>ROUND(I108*H108,2)</f>
        <v>0</v>
      </c>
      <c r="BL108" s="18" t="s">
        <v>153</v>
      </c>
      <c r="BM108" s="199" t="s">
        <v>154</v>
      </c>
    </row>
    <row r="109" spans="1:65" s="2" customFormat="1" ht="19.5">
      <c r="A109" s="35"/>
      <c r="B109" s="36"/>
      <c r="C109" s="37"/>
      <c r="D109" s="201" t="s">
        <v>155</v>
      </c>
      <c r="E109" s="37"/>
      <c r="F109" s="202" t="s">
        <v>156</v>
      </c>
      <c r="G109" s="37"/>
      <c r="H109" s="37"/>
      <c r="I109" s="109"/>
      <c r="J109" s="37"/>
      <c r="K109" s="37"/>
      <c r="L109" s="40"/>
      <c r="M109" s="203"/>
      <c r="N109" s="204"/>
      <c r="O109" s="65"/>
      <c r="P109" s="65"/>
      <c r="Q109" s="65"/>
      <c r="R109" s="65"/>
      <c r="S109" s="65"/>
      <c r="T109" s="66"/>
      <c r="U109" s="35"/>
      <c r="V109" s="35"/>
      <c r="W109" s="35"/>
      <c r="X109" s="35"/>
      <c r="Y109" s="35"/>
      <c r="Z109" s="35"/>
      <c r="AA109" s="35"/>
      <c r="AB109" s="35"/>
      <c r="AC109" s="35"/>
      <c r="AD109" s="35"/>
      <c r="AE109" s="35"/>
      <c r="AT109" s="18" t="s">
        <v>155</v>
      </c>
      <c r="AU109" s="18" t="s">
        <v>82</v>
      </c>
    </row>
    <row r="110" spans="1:65" s="13" customFormat="1" ht="11.25">
      <c r="B110" s="205"/>
      <c r="C110" s="206"/>
      <c r="D110" s="201" t="s">
        <v>157</v>
      </c>
      <c r="E110" s="207" t="s">
        <v>19</v>
      </c>
      <c r="F110" s="208" t="s">
        <v>158</v>
      </c>
      <c r="G110" s="206"/>
      <c r="H110" s="209">
        <v>24.45</v>
      </c>
      <c r="I110" s="210"/>
      <c r="J110" s="206"/>
      <c r="K110" s="206"/>
      <c r="L110" s="211"/>
      <c r="M110" s="212"/>
      <c r="N110" s="213"/>
      <c r="O110" s="213"/>
      <c r="P110" s="213"/>
      <c r="Q110" s="213"/>
      <c r="R110" s="213"/>
      <c r="S110" s="213"/>
      <c r="T110" s="214"/>
      <c r="AT110" s="215" t="s">
        <v>157</v>
      </c>
      <c r="AU110" s="215" t="s">
        <v>82</v>
      </c>
      <c r="AV110" s="13" t="s">
        <v>82</v>
      </c>
      <c r="AW110" s="13" t="s">
        <v>33</v>
      </c>
      <c r="AX110" s="13" t="s">
        <v>72</v>
      </c>
      <c r="AY110" s="215" t="s">
        <v>146</v>
      </c>
    </row>
    <row r="111" spans="1:65" s="2" customFormat="1" ht="16.5" customHeight="1">
      <c r="A111" s="35"/>
      <c r="B111" s="36"/>
      <c r="C111" s="188" t="s">
        <v>82</v>
      </c>
      <c r="D111" s="188" t="s">
        <v>148</v>
      </c>
      <c r="E111" s="189" t="s">
        <v>159</v>
      </c>
      <c r="F111" s="190" t="s">
        <v>160</v>
      </c>
      <c r="G111" s="191" t="s">
        <v>161</v>
      </c>
      <c r="H111" s="192">
        <v>35</v>
      </c>
      <c r="I111" s="193"/>
      <c r="J111" s="194">
        <f>ROUND(I111*H111,2)</f>
        <v>0</v>
      </c>
      <c r="K111" s="190" t="s">
        <v>152</v>
      </c>
      <c r="L111" s="40"/>
      <c r="M111" s="195" t="s">
        <v>19</v>
      </c>
      <c r="N111" s="196" t="s">
        <v>43</v>
      </c>
      <c r="O111" s="65"/>
      <c r="P111" s="197">
        <f>O111*H111</f>
        <v>0</v>
      </c>
      <c r="Q111" s="197">
        <v>0</v>
      </c>
      <c r="R111" s="197">
        <f>Q111*H111</f>
        <v>0</v>
      </c>
      <c r="S111" s="197">
        <v>0</v>
      </c>
      <c r="T111" s="198">
        <f>S111*H111</f>
        <v>0</v>
      </c>
      <c r="U111" s="35"/>
      <c r="V111" s="35"/>
      <c r="W111" s="35"/>
      <c r="X111" s="35"/>
      <c r="Y111" s="35"/>
      <c r="Z111" s="35"/>
      <c r="AA111" s="35"/>
      <c r="AB111" s="35"/>
      <c r="AC111" s="35"/>
      <c r="AD111" s="35"/>
      <c r="AE111" s="35"/>
      <c r="AR111" s="199" t="s">
        <v>153</v>
      </c>
      <c r="AT111" s="199" t="s">
        <v>148</v>
      </c>
      <c r="AU111" s="199" t="s">
        <v>82</v>
      </c>
      <c r="AY111" s="18" t="s">
        <v>146</v>
      </c>
      <c r="BE111" s="200">
        <f>IF(N111="základní",J111,0)</f>
        <v>0</v>
      </c>
      <c r="BF111" s="200">
        <f>IF(N111="snížená",J111,0)</f>
        <v>0</v>
      </c>
      <c r="BG111" s="200">
        <f>IF(N111="zákl. přenesená",J111,0)</f>
        <v>0</v>
      </c>
      <c r="BH111" s="200">
        <f>IF(N111="sníž. přenesená",J111,0)</f>
        <v>0</v>
      </c>
      <c r="BI111" s="200">
        <f>IF(N111="nulová",J111,0)</f>
        <v>0</v>
      </c>
      <c r="BJ111" s="18" t="s">
        <v>80</v>
      </c>
      <c r="BK111" s="200">
        <f>ROUND(I111*H111,2)</f>
        <v>0</v>
      </c>
      <c r="BL111" s="18" t="s">
        <v>153</v>
      </c>
      <c r="BM111" s="199" t="s">
        <v>162</v>
      </c>
    </row>
    <row r="112" spans="1:65" s="2" customFormat="1" ht="19.5">
      <c r="A112" s="35"/>
      <c r="B112" s="36"/>
      <c r="C112" s="37"/>
      <c r="D112" s="201" t="s">
        <v>155</v>
      </c>
      <c r="E112" s="37"/>
      <c r="F112" s="202" t="s">
        <v>163</v>
      </c>
      <c r="G112" s="37"/>
      <c r="H112" s="37"/>
      <c r="I112" s="109"/>
      <c r="J112" s="37"/>
      <c r="K112" s="37"/>
      <c r="L112" s="40"/>
      <c r="M112" s="203"/>
      <c r="N112" s="204"/>
      <c r="O112" s="65"/>
      <c r="P112" s="65"/>
      <c r="Q112" s="65"/>
      <c r="R112" s="65"/>
      <c r="S112" s="65"/>
      <c r="T112" s="66"/>
      <c r="U112" s="35"/>
      <c r="V112" s="35"/>
      <c r="W112" s="35"/>
      <c r="X112" s="35"/>
      <c r="Y112" s="35"/>
      <c r="Z112" s="35"/>
      <c r="AA112" s="35"/>
      <c r="AB112" s="35"/>
      <c r="AC112" s="35"/>
      <c r="AD112" s="35"/>
      <c r="AE112" s="35"/>
      <c r="AT112" s="18" t="s">
        <v>155</v>
      </c>
      <c r="AU112" s="18" t="s">
        <v>82</v>
      </c>
    </row>
    <row r="113" spans="1:65" s="2" customFormat="1" ht="16.5" customHeight="1">
      <c r="A113" s="35"/>
      <c r="B113" s="36"/>
      <c r="C113" s="188" t="s">
        <v>164</v>
      </c>
      <c r="D113" s="188" t="s">
        <v>148</v>
      </c>
      <c r="E113" s="189" t="s">
        <v>165</v>
      </c>
      <c r="F113" s="190" t="s">
        <v>166</v>
      </c>
      <c r="G113" s="191" t="s">
        <v>161</v>
      </c>
      <c r="H113" s="192">
        <v>35</v>
      </c>
      <c r="I113" s="193"/>
      <c r="J113" s="194">
        <f>ROUND(I113*H113,2)</f>
        <v>0</v>
      </c>
      <c r="K113" s="190" t="s">
        <v>152</v>
      </c>
      <c r="L113" s="40"/>
      <c r="M113" s="195" t="s">
        <v>19</v>
      </c>
      <c r="N113" s="196" t="s">
        <v>43</v>
      </c>
      <c r="O113" s="65"/>
      <c r="P113" s="197">
        <f>O113*H113</f>
        <v>0</v>
      </c>
      <c r="Q113" s="197">
        <v>0</v>
      </c>
      <c r="R113" s="197">
        <f>Q113*H113</f>
        <v>0</v>
      </c>
      <c r="S113" s="197">
        <v>0</v>
      </c>
      <c r="T113" s="198">
        <f>S113*H113</f>
        <v>0</v>
      </c>
      <c r="U113" s="35"/>
      <c r="V113" s="35"/>
      <c r="W113" s="35"/>
      <c r="X113" s="35"/>
      <c r="Y113" s="35"/>
      <c r="Z113" s="35"/>
      <c r="AA113" s="35"/>
      <c r="AB113" s="35"/>
      <c r="AC113" s="35"/>
      <c r="AD113" s="35"/>
      <c r="AE113" s="35"/>
      <c r="AR113" s="199" t="s">
        <v>153</v>
      </c>
      <c r="AT113" s="199" t="s">
        <v>148</v>
      </c>
      <c r="AU113" s="199" t="s">
        <v>82</v>
      </c>
      <c r="AY113" s="18" t="s">
        <v>146</v>
      </c>
      <c r="BE113" s="200">
        <f>IF(N113="základní",J113,0)</f>
        <v>0</v>
      </c>
      <c r="BF113" s="200">
        <f>IF(N113="snížená",J113,0)</f>
        <v>0</v>
      </c>
      <c r="BG113" s="200">
        <f>IF(N113="zákl. přenesená",J113,0)</f>
        <v>0</v>
      </c>
      <c r="BH113" s="200">
        <f>IF(N113="sníž. přenesená",J113,0)</f>
        <v>0</v>
      </c>
      <c r="BI113" s="200">
        <f>IF(N113="nulová",J113,0)</f>
        <v>0</v>
      </c>
      <c r="BJ113" s="18" t="s">
        <v>80</v>
      </c>
      <c r="BK113" s="200">
        <f>ROUND(I113*H113,2)</f>
        <v>0</v>
      </c>
      <c r="BL113" s="18" t="s">
        <v>153</v>
      </c>
      <c r="BM113" s="199" t="s">
        <v>167</v>
      </c>
    </row>
    <row r="114" spans="1:65" s="2" customFormat="1" ht="19.5">
      <c r="A114" s="35"/>
      <c r="B114" s="36"/>
      <c r="C114" s="37"/>
      <c r="D114" s="201" t="s">
        <v>155</v>
      </c>
      <c r="E114" s="37"/>
      <c r="F114" s="202" t="s">
        <v>168</v>
      </c>
      <c r="G114" s="37"/>
      <c r="H114" s="37"/>
      <c r="I114" s="109"/>
      <c r="J114" s="37"/>
      <c r="K114" s="37"/>
      <c r="L114" s="40"/>
      <c r="M114" s="203"/>
      <c r="N114" s="204"/>
      <c r="O114" s="65"/>
      <c r="P114" s="65"/>
      <c r="Q114" s="65"/>
      <c r="R114" s="65"/>
      <c r="S114" s="65"/>
      <c r="T114" s="66"/>
      <c r="U114" s="35"/>
      <c r="V114" s="35"/>
      <c r="W114" s="35"/>
      <c r="X114" s="35"/>
      <c r="Y114" s="35"/>
      <c r="Z114" s="35"/>
      <c r="AA114" s="35"/>
      <c r="AB114" s="35"/>
      <c r="AC114" s="35"/>
      <c r="AD114" s="35"/>
      <c r="AE114" s="35"/>
      <c r="AT114" s="18" t="s">
        <v>155</v>
      </c>
      <c r="AU114" s="18" t="s">
        <v>82</v>
      </c>
    </row>
    <row r="115" spans="1:65" s="2" customFormat="1" ht="16.5" customHeight="1">
      <c r="A115" s="35"/>
      <c r="B115" s="36"/>
      <c r="C115" s="188" t="s">
        <v>153</v>
      </c>
      <c r="D115" s="188" t="s">
        <v>148</v>
      </c>
      <c r="E115" s="189" t="s">
        <v>169</v>
      </c>
      <c r="F115" s="190" t="s">
        <v>170</v>
      </c>
      <c r="G115" s="191" t="s">
        <v>161</v>
      </c>
      <c r="H115" s="192">
        <v>14.048</v>
      </c>
      <c r="I115" s="193"/>
      <c r="J115" s="194">
        <f>ROUND(I115*H115,2)</f>
        <v>0</v>
      </c>
      <c r="K115" s="190" t="s">
        <v>152</v>
      </c>
      <c r="L115" s="40"/>
      <c r="M115" s="195" t="s">
        <v>19</v>
      </c>
      <c r="N115" s="196" t="s">
        <v>43</v>
      </c>
      <c r="O115" s="65"/>
      <c r="P115" s="197">
        <f>O115*H115</f>
        <v>0</v>
      </c>
      <c r="Q115" s="197">
        <v>0</v>
      </c>
      <c r="R115" s="197">
        <f>Q115*H115</f>
        <v>0</v>
      </c>
      <c r="S115" s="197">
        <v>0</v>
      </c>
      <c r="T115" s="198">
        <f>S115*H115</f>
        <v>0</v>
      </c>
      <c r="U115" s="35"/>
      <c r="V115" s="35"/>
      <c r="W115" s="35"/>
      <c r="X115" s="35"/>
      <c r="Y115" s="35"/>
      <c r="Z115" s="35"/>
      <c r="AA115" s="35"/>
      <c r="AB115" s="35"/>
      <c r="AC115" s="35"/>
      <c r="AD115" s="35"/>
      <c r="AE115" s="35"/>
      <c r="AR115" s="199" t="s">
        <v>153</v>
      </c>
      <c r="AT115" s="199" t="s">
        <v>148</v>
      </c>
      <c r="AU115" s="199" t="s">
        <v>82</v>
      </c>
      <c r="AY115" s="18" t="s">
        <v>146</v>
      </c>
      <c r="BE115" s="200">
        <f>IF(N115="základní",J115,0)</f>
        <v>0</v>
      </c>
      <c r="BF115" s="200">
        <f>IF(N115="snížená",J115,0)</f>
        <v>0</v>
      </c>
      <c r="BG115" s="200">
        <f>IF(N115="zákl. přenesená",J115,0)</f>
        <v>0</v>
      </c>
      <c r="BH115" s="200">
        <f>IF(N115="sníž. přenesená",J115,0)</f>
        <v>0</v>
      </c>
      <c r="BI115" s="200">
        <f>IF(N115="nulová",J115,0)</f>
        <v>0</v>
      </c>
      <c r="BJ115" s="18" t="s">
        <v>80</v>
      </c>
      <c r="BK115" s="200">
        <f>ROUND(I115*H115,2)</f>
        <v>0</v>
      </c>
      <c r="BL115" s="18" t="s">
        <v>153</v>
      </c>
      <c r="BM115" s="199" t="s">
        <v>171</v>
      </c>
    </row>
    <row r="116" spans="1:65" s="2" customFormat="1" ht="11.25">
      <c r="A116" s="35"/>
      <c r="B116" s="36"/>
      <c r="C116" s="37"/>
      <c r="D116" s="201" t="s">
        <v>155</v>
      </c>
      <c r="E116" s="37"/>
      <c r="F116" s="202" t="s">
        <v>172</v>
      </c>
      <c r="G116" s="37"/>
      <c r="H116" s="37"/>
      <c r="I116" s="109"/>
      <c r="J116" s="37"/>
      <c r="K116" s="37"/>
      <c r="L116" s="40"/>
      <c r="M116" s="203"/>
      <c r="N116" s="204"/>
      <c r="O116" s="65"/>
      <c r="P116" s="65"/>
      <c r="Q116" s="65"/>
      <c r="R116" s="65"/>
      <c r="S116" s="65"/>
      <c r="T116" s="66"/>
      <c r="U116" s="35"/>
      <c r="V116" s="35"/>
      <c r="W116" s="35"/>
      <c r="X116" s="35"/>
      <c r="Y116" s="35"/>
      <c r="Z116" s="35"/>
      <c r="AA116" s="35"/>
      <c r="AB116" s="35"/>
      <c r="AC116" s="35"/>
      <c r="AD116" s="35"/>
      <c r="AE116" s="35"/>
      <c r="AT116" s="18" t="s">
        <v>155</v>
      </c>
      <c r="AU116" s="18" t="s">
        <v>82</v>
      </c>
    </row>
    <row r="117" spans="1:65" s="14" customFormat="1" ht="11.25">
      <c r="B117" s="216"/>
      <c r="C117" s="217"/>
      <c r="D117" s="201" t="s">
        <v>157</v>
      </c>
      <c r="E117" s="218" t="s">
        <v>19</v>
      </c>
      <c r="F117" s="219" t="s">
        <v>173</v>
      </c>
      <c r="G117" s="217"/>
      <c r="H117" s="218" t="s">
        <v>19</v>
      </c>
      <c r="I117" s="220"/>
      <c r="J117" s="217"/>
      <c r="K117" s="217"/>
      <c r="L117" s="221"/>
      <c r="M117" s="222"/>
      <c r="N117" s="223"/>
      <c r="O117" s="223"/>
      <c r="P117" s="223"/>
      <c r="Q117" s="223"/>
      <c r="R117" s="223"/>
      <c r="S117" s="223"/>
      <c r="T117" s="224"/>
      <c r="AT117" s="225" t="s">
        <v>157</v>
      </c>
      <c r="AU117" s="225" t="s">
        <v>82</v>
      </c>
      <c r="AV117" s="14" t="s">
        <v>80</v>
      </c>
      <c r="AW117" s="14" t="s">
        <v>33</v>
      </c>
      <c r="AX117" s="14" t="s">
        <v>72</v>
      </c>
      <c r="AY117" s="225" t="s">
        <v>146</v>
      </c>
    </row>
    <row r="118" spans="1:65" s="13" customFormat="1" ht="11.25">
      <c r="B118" s="205"/>
      <c r="C118" s="206"/>
      <c r="D118" s="201" t="s">
        <v>157</v>
      </c>
      <c r="E118" s="207" t="s">
        <v>19</v>
      </c>
      <c r="F118" s="208" t="s">
        <v>174</v>
      </c>
      <c r="G118" s="206"/>
      <c r="H118" s="209">
        <v>5.008</v>
      </c>
      <c r="I118" s="210"/>
      <c r="J118" s="206"/>
      <c r="K118" s="206"/>
      <c r="L118" s="211"/>
      <c r="M118" s="212"/>
      <c r="N118" s="213"/>
      <c r="O118" s="213"/>
      <c r="P118" s="213"/>
      <c r="Q118" s="213"/>
      <c r="R118" s="213"/>
      <c r="S118" s="213"/>
      <c r="T118" s="214"/>
      <c r="AT118" s="215" t="s">
        <v>157</v>
      </c>
      <c r="AU118" s="215" t="s">
        <v>82</v>
      </c>
      <c r="AV118" s="13" t="s">
        <v>82</v>
      </c>
      <c r="AW118" s="13" t="s">
        <v>33</v>
      </c>
      <c r="AX118" s="13" t="s">
        <v>72</v>
      </c>
      <c r="AY118" s="215" t="s">
        <v>146</v>
      </c>
    </row>
    <row r="119" spans="1:65" s="13" customFormat="1" ht="11.25">
      <c r="B119" s="205"/>
      <c r="C119" s="206"/>
      <c r="D119" s="201" t="s">
        <v>157</v>
      </c>
      <c r="E119" s="207" t="s">
        <v>19</v>
      </c>
      <c r="F119" s="208" t="s">
        <v>175</v>
      </c>
      <c r="G119" s="206"/>
      <c r="H119" s="209">
        <v>9.0399999999999991</v>
      </c>
      <c r="I119" s="210"/>
      <c r="J119" s="206"/>
      <c r="K119" s="206"/>
      <c r="L119" s="211"/>
      <c r="M119" s="212"/>
      <c r="N119" s="213"/>
      <c r="O119" s="213"/>
      <c r="P119" s="213"/>
      <c r="Q119" s="213"/>
      <c r="R119" s="213"/>
      <c r="S119" s="213"/>
      <c r="T119" s="214"/>
      <c r="AT119" s="215" t="s">
        <v>157</v>
      </c>
      <c r="AU119" s="215" t="s">
        <v>82</v>
      </c>
      <c r="AV119" s="13" t="s">
        <v>82</v>
      </c>
      <c r="AW119" s="13" t="s">
        <v>33</v>
      </c>
      <c r="AX119" s="13" t="s">
        <v>72</v>
      </c>
      <c r="AY119" s="215" t="s">
        <v>146</v>
      </c>
    </row>
    <row r="120" spans="1:65" s="2" customFormat="1" ht="16.5" customHeight="1">
      <c r="A120" s="35"/>
      <c r="B120" s="36"/>
      <c r="C120" s="188" t="s">
        <v>176</v>
      </c>
      <c r="D120" s="188" t="s">
        <v>148</v>
      </c>
      <c r="E120" s="189" t="s">
        <v>177</v>
      </c>
      <c r="F120" s="190" t="s">
        <v>178</v>
      </c>
      <c r="G120" s="191" t="s">
        <v>161</v>
      </c>
      <c r="H120" s="192">
        <v>14.048</v>
      </c>
      <c r="I120" s="193"/>
      <c r="J120" s="194">
        <f>ROUND(I120*H120,2)</f>
        <v>0</v>
      </c>
      <c r="K120" s="190" t="s">
        <v>152</v>
      </c>
      <c r="L120" s="40"/>
      <c r="M120" s="195" t="s">
        <v>19</v>
      </c>
      <c r="N120" s="196" t="s">
        <v>43</v>
      </c>
      <c r="O120" s="65"/>
      <c r="P120" s="197">
        <f>O120*H120</f>
        <v>0</v>
      </c>
      <c r="Q120" s="197">
        <v>0</v>
      </c>
      <c r="R120" s="197">
        <f>Q120*H120</f>
        <v>0</v>
      </c>
      <c r="S120" s="197">
        <v>0</v>
      </c>
      <c r="T120" s="198">
        <f>S120*H120</f>
        <v>0</v>
      </c>
      <c r="U120" s="35"/>
      <c r="V120" s="35"/>
      <c r="W120" s="35"/>
      <c r="X120" s="35"/>
      <c r="Y120" s="35"/>
      <c r="Z120" s="35"/>
      <c r="AA120" s="35"/>
      <c r="AB120" s="35"/>
      <c r="AC120" s="35"/>
      <c r="AD120" s="35"/>
      <c r="AE120" s="35"/>
      <c r="AR120" s="199" t="s">
        <v>153</v>
      </c>
      <c r="AT120" s="199" t="s">
        <v>148</v>
      </c>
      <c r="AU120" s="199" t="s">
        <v>82</v>
      </c>
      <c r="AY120" s="18" t="s">
        <v>146</v>
      </c>
      <c r="BE120" s="200">
        <f>IF(N120="základní",J120,0)</f>
        <v>0</v>
      </c>
      <c r="BF120" s="200">
        <f>IF(N120="snížená",J120,0)</f>
        <v>0</v>
      </c>
      <c r="BG120" s="200">
        <f>IF(N120="zákl. přenesená",J120,0)</f>
        <v>0</v>
      </c>
      <c r="BH120" s="200">
        <f>IF(N120="sníž. přenesená",J120,0)</f>
        <v>0</v>
      </c>
      <c r="BI120" s="200">
        <f>IF(N120="nulová",J120,0)</f>
        <v>0</v>
      </c>
      <c r="BJ120" s="18" t="s">
        <v>80</v>
      </c>
      <c r="BK120" s="200">
        <f>ROUND(I120*H120,2)</f>
        <v>0</v>
      </c>
      <c r="BL120" s="18" t="s">
        <v>153</v>
      </c>
      <c r="BM120" s="199" t="s">
        <v>179</v>
      </c>
    </row>
    <row r="121" spans="1:65" s="2" customFormat="1" ht="11.25">
      <c r="A121" s="35"/>
      <c r="B121" s="36"/>
      <c r="C121" s="37"/>
      <c r="D121" s="201" t="s">
        <v>155</v>
      </c>
      <c r="E121" s="37"/>
      <c r="F121" s="202" t="s">
        <v>180</v>
      </c>
      <c r="G121" s="37"/>
      <c r="H121" s="37"/>
      <c r="I121" s="109"/>
      <c r="J121" s="37"/>
      <c r="K121" s="37"/>
      <c r="L121" s="40"/>
      <c r="M121" s="203"/>
      <c r="N121" s="204"/>
      <c r="O121" s="65"/>
      <c r="P121" s="65"/>
      <c r="Q121" s="65"/>
      <c r="R121" s="65"/>
      <c r="S121" s="65"/>
      <c r="T121" s="66"/>
      <c r="U121" s="35"/>
      <c r="V121" s="35"/>
      <c r="W121" s="35"/>
      <c r="X121" s="35"/>
      <c r="Y121" s="35"/>
      <c r="Z121" s="35"/>
      <c r="AA121" s="35"/>
      <c r="AB121" s="35"/>
      <c r="AC121" s="35"/>
      <c r="AD121" s="35"/>
      <c r="AE121" s="35"/>
      <c r="AT121" s="18" t="s">
        <v>155</v>
      </c>
      <c r="AU121" s="18" t="s">
        <v>82</v>
      </c>
    </row>
    <row r="122" spans="1:65" s="2" customFormat="1" ht="16.5" customHeight="1">
      <c r="A122" s="35"/>
      <c r="B122" s="36"/>
      <c r="C122" s="188" t="s">
        <v>181</v>
      </c>
      <c r="D122" s="188" t="s">
        <v>148</v>
      </c>
      <c r="E122" s="189" t="s">
        <v>182</v>
      </c>
      <c r="F122" s="190" t="s">
        <v>183</v>
      </c>
      <c r="G122" s="191" t="s">
        <v>161</v>
      </c>
      <c r="H122" s="192">
        <v>8.7769999999999992</v>
      </c>
      <c r="I122" s="193"/>
      <c r="J122" s="194">
        <f>ROUND(I122*H122,2)</f>
        <v>0</v>
      </c>
      <c r="K122" s="190" t="s">
        <v>152</v>
      </c>
      <c r="L122" s="40"/>
      <c r="M122" s="195" t="s">
        <v>19</v>
      </c>
      <c r="N122" s="196" t="s">
        <v>43</v>
      </c>
      <c r="O122" s="65"/>
      <c r="P122" s="197">
        <f>O122*H122</f>
        <v>0</v>
      </c>
      <c r="Q122" s="197">
        <v>0</v>
      </c>
      <c r="R122" s="197">
        <f>Q122*H122</f>
        <v>0</v>
      </c>
      <c r="S122" s="197">
        <v>0</v>
      </c>
      <c r="T122" s="198">
        <f>S122*H122</f>
        <v>0</v>
      </c>
      <c r="U122" s="35"/>
      <c r="V122" s="35"/>
      <c r="W122" s="35"/>
      <c r="X122" s="35"/>
      <c r="Y122" s="35"/>
      <c r="Z122" s="35"/>
      <c r="AA122" s="35"/>
      <c r="AB122" s="35"/>
      <c r="AC122" s="35"/>
      <c r="AD122" s="35"/>
      <c r="AE122" s="35"/>
      <c r="AR122" s="199" t="s">
        <v>153</v>
      </c>
      <c r="AT122" s="199" t="s">
        <v>148</v>
      </c>
      <c r="AU122" s="199" t="s">
        <v>82</v>
      </c>
      <c r="AY122" s="18" t="s">
        <v>146</v>
      </c>
      <c r="BE122" s="200">
        <f>IF(N122="základní",J122,0)</f>
        <v>0</v>
      </c>
      <c r="BF122" s="200">
        <f>IF(N122="snížená",J122,0)</f>
        <v>0</v>
      </c>
      <c r="BG122" s="200">
        <f>IF(N122="zákl. přenesená",J122,0)</f>
        <v>0</v>
      </c>
      <c r="BH122" s="200">
        <f>IF(N122="sníž. přenesená",J122,0)</f>
        <v>0</v>
      </c>
      <c r="BI122" s="200">
        <f>IF(N122="nulová",J122,0)</f>
        <v>0</v>
      </c>
      <c r="BJ122" s="18" t="s">
        <v>80</v>
      </c>
      <c r="BK122" s="200">
        <f>ROUND(I122*H122,2)</f>
        <v>0</v>
      </c>
      <c r="BL122" s="18" t="s">
        <v>153</v>
      </c>
      <c r="BM122" s="199" t="s">
        <v>184</v>
      </c>
    </row>
    <row r="123" spans="1:65" s="2" customFormat="1" ht="11.25">
      <c r="A123" s="35"/>
      <c r="B123" s="36"/>
      <c r="C123" s="37"/>
      <c r="D123" s="201" t="s">
        <v>155</v>
      </c>
      <c r="E123" s="37"/>
      <c r="F123" s="202" t="s">
        <v>185</v>
      </c>
      <c r="G123" s="37"/>
      <c r="H123" s="37"/>
      <c r="I123" s="109"/>
      <c r="J123" s="37"/>
      <c r="K123" s="37"/>
      <c r="L123" s="40"/>
      <c r="M123" s="203"/>
      <c r="N123" s="204"/>
      <c r="O123" s="65"/>
      <c r="P123" s="65"/>
      <c r="Q123" s="65"/>
      <c r="R123" s="65"/>
      <c r="S123" s="65"/>
      <c r="T123" s="66"/>
      <c r="U123" s="35"/>
      <c r="V123" s="35"/>
      <c r="W123" s="35"/>
      <c r="X123" s="35"/>
      <c r="Y123" s="35"/>
      <c r="Z123" s="35"/>
      <c r="AA123" s="35"/>
      <c r="AB123" s="35"/>
      <c r="AC123" s="35"/>
      <c r="AD123" s="35"/>
      <c r="AE123" s="35"/>
      <c r="AT123" s="18" t="s">
        <v>155</v>
      </c>
      <c r="AU123" s="18" t="s">
        <v>82</v>
      </c>
    </row>
    <row r="124" spans="1:65" s="14" customFormat="1" ht="11.25">
      <c r="B124" s="216"/>
      <c r="C124" s="217"/>
      <c r="D124" s="201" t="s">
        <v>157</v>
      </c>
      <c r="E124" s="218" t="s">
        <v>19</v>
      </c>
      <c r="F124" s="219" t="s">
        <v>173</v>
      </c>
      <c r="G124" s="217"/>
      <c r="H124" s="218" t="s">
        <v>19</v>
      </c>
      <c r="I124" s="220"/>
      <c r="J124" s="217"/>
      <c r="K124" s="217"/>
      <c r="L124" s="221"/>
      <c r="M124" s="222"/>
      <c r="N124" s="223"/>
      <c r="O124" s="223"/>
      <c r="P124" s="223"/>
      <c r="Q124" s="223"/>
      <c r="R124" s="223"/>
      <c r="S124" s="223"/>
      <c r="T124" s="224"/>
      <c r="AT124" s="225" t="s">
        <v>157</v>
      </c>
      <c r="AU124" s="225" t="s">
        <v>82</v>
      </c>
      <c r="AV124" s="14" t="s">
        <v>80</v>
      </c>
      <c r="AW124" s="14" t="s">
        <v>33</v>
      </c>
      <c r="AX124" s="14" t="s">
        <v>72</v>
      </c>
      <c r="AY124" s="225" t="s">
        <v>146</v>
      </c>
    </row>
    <row r="125" spans="1:65" s="13" customFormat="1" ht="11.25">
      <c r="B125" s="205"/>
      <c r="C125" s="206"/>
      <c r="D125" s="201" t="s">
        <v>157</v>
      </c>
      <c r="E125" s="207" t="s">
        <v>19</v>
      </c>
      <c r="F125" s="208" t="s">
        <v>186</v>
      </c>
      <c r="G125" s="206"/>
      <c r="H125" s="209">
        <v>1.9550000000000001</v>
      </c>
      <c r="I125" s="210"/>
      <c r="J125" s="206"/>
      <c r="K125" s="206"/>
      <c r="L125" s="211"/>
      <c r="M125" s="212"/>
      <c r="N125" s="213"/>
      <c r="O125" s="213"/>
      <c r="P125" s="213"/>
      <c r="Q125" s="213"/>
      <c r="R125" s="213"/>
      <c r="S125" s="213"/>
      <c r="T125" s="214"/>
      <c r="AT125" s="215" t="s">
        <v>157</v>
      </c>
      <c r="AU125" s="215" t="s">
        <v>82</v>
      </c>
      <c r="AV125" s="13" t="s">
        <v>82</v>
      </c>
      <c r="AW125" s="13" t="s">
        <v>33</v>
      </c>
      <c r="AX125" s="13" t="s">
        <v>72</v>
      </c>
      <c r="AY125" s="215" t="s">
        <v>146</v>
      </c>
    </row>
    <row r="126" spans="1:65" s="13" customFormat="1" ht="11.25">
      <c r="B126" s="205"/>
      <c r="C126" s="206"/>
      <c r="D126" s="201" t="s">
        <v>157</v>
      </c>
      <c r="E126" s="207" t="s">
        <v>19</v>
      </c>
      <c r="F126" s="208" t="s">
        <v>187</v>
      </c>
      <c r="G126" s="206"/>
      <c r="H126" s="209">
        <v>6.8220000000000001</v>
      </c>
      <c r="I126" s="210"/>
      <c r="J126" s="206"/>
      <c r="K126" s="206"/>
      <c r="L126" s="211"/>
      <c r="M126" s="212"/>
      <c r="N126" s="213"/>
      <c r="O126" s="213"/>
      <c r="P126" s="213"/>
      <c r="Q126" s="213"/>
      <c r="R126" s="213"/>
      <c r="S126" s="213"/>
      <c r="T126" s="214"/>
      <c r="AT126" s="215" t="s">
        <v>157</v>
      </c>
      <c r="AU126" s="215" t="s">
        <v>82</v>
      </c>
      <c r="AV126" s="13" t="s">
        <v>82</v>
      </c>
      <c r="AW126" s="13" t="s">
        <v>33</v>
      </c>
      <c r="AX126" s="13" t="s">
        <v>72</v>
      </c>
      <c r="AY126" s="215" t="s">
        <v>146</v>
      </c>
    </row>
    <row r="127" spans="1:65" s="2" customFormat="1" ht="16.5" customHeight="1">
      <c r="A127" s="35"/>
      <c r="B127" s="36"/>
      <c r="C127" s="188" t="s">
        <v>188</v>
      </c>
      <c r="D127" s="188" t="s">
        <v>148</v>
      </c>
      <c r="E127" s="189" t="s">
        <v>189</v>
      </c>
      <c r="F127" s="190" t="s">
        <v>190</v>
      </c>
      <c r="G127" s="191" t="s">
        <v>161</v>
      </c>
      <c r="H127" s="192">
        <v>8.7769999999999992</v>
      </c>
      <c r="I127" s="193"/>
      <c r="J127" s="194">
        <f>ROUND(I127*H127,2)</f>
        <v>0</v>
      </c>
      <c r="K127" s="190" t="s">
        <v>152</v>
      </c>
      <c r="L127" s="40"/>
      <c r="M127" s="195" t="s">
        <v>19</v>
      </c>
      <c r="N127" s="196" t="s">
        <v>43</v>
      </c>
      <c r="O127" s="65"/>
      <c r="P127" s="197">
        <f>O127*H127</f>
        <v>0</v>
      </c>
      <c r="Q127" s="197">
        <v>0</v>
      </c>
      <c r="R127" s="197">
        <f>Q127*H127</f>
        <v>0</v>
      </c>
      <c r="S127" s="197">
        <v>0</v>
      </c>
      <c r="T127" s="198">
        <f>S127*H127</f>
        <v>0</v>
      </c>
      <c r="U127" s="35"/>
      <c r="V127" s="35"/>
      <c r="W127" s="35"/>
      <c r="X127" s="35"/>
      <c r="Y127" s="35"/>
      <c r="Z127" s="35"/>
      <c r="AA127" s="35"/>
      <c r="AB127" s="35"/>
      <c r="AC127" s="35"/>
      <c r="AD127" s="35"/>
      <c r="AE127" s="35"/>
      <c r="AR127" s="199" t="s">
        <v>153</v>
      </c>
      <c r="AT127" s="199" t="s">
        <v>148</v>
      </c>
      <c r="AU127" s="199" t="s">
        <v>82</v>
      </c>
      <c r="AY127" s="18" t="s">
        <v>146</v>
      </c>
      <c r="BE127" s="200">
        <f>IF(N127="základní",J127,0)</f>
        <v>0</v>
      </c>
      <c r="BF127" s="200">
        <f>IF(N127="snížená",J127,0)</f>
        <v>0</v>
      </c>
      <c r="BG127" s="200">
        <f>IF(N127="zákl. přenesená",J127,0)</f>
        <v>0</v>
      </c>
      <c r="BH127" s="200">
        <f>IF(N127="sníž. přenesená",J127,0)</f>
        <v>0</v>
      </c>
      <c r="BI127" s="200">
        <f>IF(N127="nulová",J127,0)</f>
        <v>0</v>
      </c>
      <c r="BJ127" s="18" t="s">
        <v>80</v>
      </c>
      <c r="BK127" s="200">
        <f>ROUND(I127*H127,2)</f>
        <v>0</v>
      </c>
      <c r="BL127" s="18" t="s">
        <v>153</v>
      </c>
      <c r="BM127" s="199" t="s">
        <v>191</v>
      </c>
    </row>
    <row r="128" spans="1:65" s="2" customFormat="1" ht="19.5">
      <c r="A128" s="35"/>
      <c r="B128" s="36"/>
      <c r="C128" s="37"/>
      <c r="D128" s="201" t="s">
        <v>155</v>
      </c>
      <c r="E128" s="37"/>
      <c r="F128" s="202" t="s">
        <v>192</v>
      </c>
      <c r="G128" s="37"/>
      <c r="H128" s="37"/>
      <c r="I128" s="109"/>
      <c r="J128" s="37"/>
      <c r="K128" s="37"/>
      <c r="L128" s="40"/>
      <c r="M128" s="203"/>
      <c r="N128" s="204"/>
      <c r="O128" s="65"/>
      <c r="P128" s="65"/>
      <c r="Q128" s="65"/>
      <c r="R128" s="65"/>
      <c r="S128" s="65"/>
      <c r="T128" s="66"/>
      <c r="U128" s="35"/>
      <c r="V128" s="35"/>
      <c r="W128" s="35"/>
      <c r="X128" s="35"/>
      <c r="Y128" s="35"/>
      <c r="Z128" s="35"/>
      <c r="AA128" s="35"/>
      <c r="AB128" s="35"/>
      <c r="AC128" s="35"/>
      <c r="AD128" s="35"/>
      <c r="AE128" s="35"/>
      <c r="AT128" s="18" t="s">
        <v>155</v>
      </c>
      <c r="AU128" s="18" t="s">
        <v>82</v>
      </c>
    </row>
    <row r="129" spans="1:65" s="2" customFormat="1" ht="16.5" customHeight="1">
      <c r="A129" s="35"/>
      <c r="B129" s="36"/>
      <c r="C129" s="188" t="s">
        <v>193</v>
      </c>
      <c r="D129" s="188" t="s">
        <v>148</v>
      </c>
      <c r="E129" s="189" t="s">
        <v>194</v>
      </c>
      <c r="F129" s="190" t="s">
        <v>195</v>
      </c>
      <c r="G129" s="191" t="s">
        <v>151</v>
      </c>
      <c r="H129" s="192">
        <v>37.107999999999997</v>
      </c>
      <c r="I129" s="193"/>
      <c r="J129" s="194">
        <f>ROUND(I129*H129,2)</f>
        <v>0</v>
      </c>
      <c r="K129" s="190" t="s">
        <v>152</v>
      </c>
      <c r="L129" s="40"/>
      <c r="M129" s="195" t="s">
        <v>19</v>
      </c>
      <c r="N129" s="196" t="s">
        <v>43</v>
      </c>
      <c r="O129" s="65"/>
      <c r="P129" s="197">
        <f>O129*H129</f>
        <v>0</v>
      </c>
      <c r="Q129" s="197">
        <v>8.4000000000000003E-4</v>
      </c>
      <c r="R129" s="197">
        <f>Q129*H129</f>
        <v>3.1170719999999999E-2</v>
      </c>
      <c r="S129" s="197">
        <v>0</v>
      </c>
      <c r="T129" s="198">
        <f>S129*H129</f>
        <v>0</v>
      </c>
      <c r="U129" s="35"/>
      <c r="V129" s="35"/>
      <c r="W129" s="35"/>
      <c r="X129" s="35"/>
      <c r="Y129" s="35"/>
      <c r="Z129" s="35"/>
      <c r="AA129" s="35"/>
      <c r="AB129" s="35"/>
      <c r="AC129" s="35"/>
      <c r="AD129" s="35"/>
      <c r="AE129" s="35"/>
      <c r="AR129" s="199" t="s">
        <v>153</v>
      </c>
      <c r="AT129" s="199" t="s">
        <v>148</v>
      </c>
      <c r="AU129" s="199" t="s">
        <v>82</v>
      </c>
      <c r="AY129" s="18" t="s">
        <v>146</v>
      </c>
      <c r="BE129" s="200">
        <f>IF(N129="základní",J129,0)</f>
        <v>0</v>
      </c>
      <c r="BF129" s="200">
        <f>IF(N129="snížená",J129,0)</f>
        <v>0</v>
      </c>
      <c r="BG129" s="200">
        <f>IF(N129="zákl. přenesená",J129,0)</f>
        <v>0</v>
      </c>
      <c r="BH129" s="200">
        <f>IF(N129="sníž. přenesená",J129,0)</f>
        <v>0</v>
      </c>
      <c r="BI129" s="200">
        <f>IF(N129="nulová",J129,0)</f>
        <v>0</v>
      </c>
      <c r="BJ129" s="18" t="s">
        <v>80</v>
      </c>
      <c r="BK129" s="200">
        <f>ROUND(I129*H129,2)</f>
        <v>0</v>
      </c>
      <c r="BL129" s="18" t="s">
        <v>153</v>
      </c>
      <c r="BM129" s="199" t="s">
        <v>196</v>
      </c>
    </row>
    <row r="130" spans="1:65" s="2" customFormat="1" ht="11.25">
      <c r="A130" s="35"/>
      <c r="B130" s="36"/>
      <c r="C130" s="37"/>
      <c r="D130" s="201" t="s">
        <v>155</v>
      </c>
      <c r="E130" s="37"/>
      <c r="F130" s="202" t="s">
        <v>197</v>
      </c>
      <c r="G130" s="37"/>
      <c r="H130" s="37"/>
      <c r="I130" s="109"/>
      <c r="J130" s="37"/>
      <c r="K130" s="37"/>
      <c r="L130" s="40"/>
      <c r="M130" s="203"/>
      <c r="N130" s="204"/>
      <c r="O130" s="65"/>
      <c r="P130" s="65"/>
      <c r="Q130" s="65"/>
      <c r="R130" s="65"/>
      <c r="S130" s="65"/>
      <c r="T130" s="66"/>
      <c r="U130" s="35"/>
      <c r="V130" s="35"/>
      <c r="W130" s="35"/>
      <c r="X130" s="35"/>
      <c r="Y130" s="35"/>
      <c r="Z130" s="35"/>
      <c r="AA130" s="35"/>
      <c r="AB130" s="35"/>
      <c r="AC130" s="35"/>
      <c r="AD130" s="35"/>
      <c r="AE130" s="35"/>
      <c r="AT130" s="18" t="s">
        <v>155</v>
      </c>
      <c r="AU130" s="18" t="s">
        <v>82</v>
      </c>
    </row>
    <row r="131" spans="1:65" s="13" customFormat="1" ht="11.25">
      <c r="B131" s="205"/>
      <c r="C131" s="206"/>
      <c r="D131" s="201" t="s">
        <v>157</v>
      </c>
      <c r="E131" s="207" t="s">
        <v>19</v>
      </c>
      <c r="F131" s="208" t="s">
        <v>198</v>
      </c>
      <c r="G131" s="206"/>
      <c r="H131" s="209">
        <v>9.82</v>
      </c>
      <c r="I131" s="210"/>
      <c r="J131" s="206"/>
      <c r="K131" s="206"/>
      <c r="L131" s="211"/>
      <c r="M131" s="212"/>
      <c r="N131" s="213"/>
      <c r="O131" s="213"/>
      <c r="P131" s="213"/>
      <c r="Q131" s="213"/>
      <c r="R131" s="213"/>
      <c r="S131" s="213"/>
      <c r="T131" s="214"/>
      <c r="AT131" s="215" t="s">
        <v>157</v>
      </c>
      <c r="AU131" s="215" t="s">
        <v>82</v>
      </c>
      <c r="AV131" s="13" t="s">
        <v>82</v>
      </c>
      <c r="AW131" s="13" t="s">
        <v>33</v>
      </c>
      <c r="AX131" s="13" t="s">
        <v>72</v>
      </c>
      <c r="AY131" s="215" t="s">
        <v>146</v>
      </c>
    </row>
    <row r="132" spans="1:65" s="13" customFormat="1" ht="11.25">
      <c r="B132" s="205"/>
      <c r="C132" s="206"/>
      <c r="D132" s="201" t="s">
        <v>157</v>
      </c>
      <c r="E132" s="207" t="s">
        <v>19</v>
      </c>
      <c r="F132" s="208" t="s">
        <v>199</v>
      </c>
      <c r="G132" s="206"/>
      <c r="H132" s="209">
        <v>27.288</v>
      </c>
      <c r="I132" s="210"/>
      <c r="J132" s="206"/>
      <c r="K132" s="206"/>
      <c r="L132" s="211"/>
      <c r="M132" s="212"/>
      <c r="N132" s="213"/>
      <c r="O132" s="213"/>
      <c r="P132" s="213"/>
      <c r="Q132" s="213"/>
      <c r="R132" s="213"/>
      <c r="S132" s="213"/>
      <c r="T132" s="214"/>
      <c r="AT132" s="215" t="s">
        <v>157</v>
      </c>
      <c r="AU132" s="215" t="s">
        <v>82</v>
      </c>
      <c r="AV132" s="13" t="s">
        <v>82</v>
      </c>
      <c r="AW132" s="13" t="s">
        <v>33</v>
      </c>
      <c r="AX132" s="13" t="s">
        <v>72</v>
      </c>
      <c r="AY132" s="215" t="s">
        <v>146</v>
      </c>
    </row>
    <row r="133" spans="1:65" s="2" customFormat="1" ht="16.5" customHeight="1">
      <c r="A133" s="35"/>
      <c r="B133" s="36"/>
      <c r="C133" s="188" t="s">
        <v>200</v>
      </c>
      <c r="D133" s="188" t="s">
        <v>148</v>
      </c>
      <c r="E133" s="189" t="s">
        <v>201</v>
      </c>
      <c r="F133" s="190" t="s">
        <v>202</v>
      </c>
      <c r="G133" s="191" t="s">
        <v>151</v>
      </c>
      <c r="H133" s="192">
        <v>37.107999999999997</v>
      </c>
      <c r="I133" s="193"/>
      <c r="J133" s="194">
        <f>ROUND(I133*H133,2)</f>
        <v>0</v>
      </c>
      <c r="K133" s="190" t="s">
        <v>152</v>
      </c>
      <c r="L133" s="40"/>
      <c r="M133" s="195" t="s">
        <v>19</v>
      </c>
      <c r="N133" s="196" t="s">
        <v>43</v>
      </c>
      <c r="O133" s="65"/>
      <c r="P133" s="197">
        <f>O133*H133</f>
        <v>0</v>
      </c>
      <c r="Q133" s="197">
        <v>0</v>
      </c>
      <c r="R133" s="197">
        <f>Q133*H133</f>
        <v>0</v>
      </c>
      <c r="S133" s="197">
        <v>0</v>
      </c>
      <c r="T133" s="198">
        <f>S133*H133</f>
        <v>0</v>
      </c>
      <c r="U133" s="35"/>
      <c r="V133" s="35"/>
      <c r="W133" s="35"/>
      <c r="X133" s="35"/>
      <c r="Y133" s="35"/>
      <c r="Z133" s="35"/>
      <c r="AA133" s="35"/>
      <c r="AB133" s="35"/>
      <c r="AC133" s="35"/>
      <c r="AD133" s="35"/>
      <c r="AE133" s="35"/>
      <c r="AR133" s="199" t="s">
        <v>153</v>
      </c>
      <c r="AT133" s="199" t="s">
        <v>148</v>
      </c>
      <c r="AU133" s="199" t="s">
        <v>82</v>
      </c>
      <c r="AY133" s="18" t="s">
        <v>146</v>
      </c>
      <c r="BE133" s="200">
        <f>IF(N133="základní",J133,0)</f>
        <v>0</v>
      </c>
      <c r="BF133" s="200">
        <f>IF(N133="snížená",J133,0)</f>
        <v>0</v>
      </c>
      <c r="BG133" s="200">
        <f>IF(N133="zákl. přenesená",J133,0)</f>
        <v>0</v>
      </c>
      <c r="BH133" s="200">
        <f>IF(N133="sníž. přenesená",J133,0)</f>
        <v>0</v>
      </c>
      <c r="BI133" s="200">
        <f>IF(N133="nulová",J133,0)</f>
        <v>0</v>
      </c>
      <c r="BJ133" s="18" t="s">
        <v>80</v>
      </c>
      <c r="BK133" s="200">
        <f>ROUND(I133*H133,2)</f>
        <v>0</v>
      </c>
      <c r="BL133" s="18" t="s">
        <v>153</v>
      </c>
      <c r="BM133" s="199" t="s">
        <v>203</v>
      </c>
    </row>
    <row r="134" spans="1:65" s="2" customFormat="1" ht="19.5">
      <c r="A134" s="35"/>
      <c r="B134" s="36"/>
      <c r="C134" s="37"/>
      <c r="D134" s="201" t="s">
        <v>155</v>
      </c>
      <c r="E134" s="37"/>
      <c r="F134" s="202" t="s">
        <v>204</v>
      </c>
      <c r="G134" s="37"/>
      <c r="H134" s="37"/>
      <c r="I134" s="109"/>
      <c r="J134" s="37"/>
      <c r="K134" s="37"/>
      <c r="L134" s="40"/>
      <c r="M134" s="203"/>
      <c r="N134" s="204"/>
      <c r="O134" s="65"/>
      <c r="P134" s="65"/>
      <c r="Q134" s="65"/>
      <c r="R134" s="65"/>
      <c r="S134" s="65"/>
      <c r="T134" s="66"/>
      <c r="U134" s="35"/>
      <c r="V134" s="35"/>
      <c r="W134" s="35"/>
      <c r="X134" s="35"/>
      <c r="Y134" s="35"/>
      <c r="Z134" s="35"/>
      <c r="AA134" s="35"/>
      <c r="AB134" s="35"/>
      <c r="AC134" s="35"/>
      <c r="AD134" s="35"/>
      <c r="AE134" s="35"/>
      <c r="AT134" s="18" t="s">
        <v>155</v>
      </c>
      <c r="AU134" s="18" t="s">
        <v>82</v>
      </c>
    </row>
    <row r="135" spans="1:65" s="2" customFormat="1" ht="16.5" customHeight="1">
      <c r="A135" s="35"/>
      <c r="B135" s="36"/>
      <c r="C135" s="188" t="s">
        <v>205</v>
      </c>
      <c r="D135" s="188" t="s">
        <v>148</v>
      </c>
      <c r="E135" s="189" t="s">
        <v>206</v>
      </c>
      <c r="F135" s="190" t="s">
        <v>207</v>
      </c>
      <c r="G135" s="191" t="s">
        <v>161</v>
      </c>
      <c r="H135" s="192">
        <v>59.168999999999997</v>
      </c>
      <c r="I135" s="193"/>
      <c r="J135" s="194">
        <f>ROUND(I135*H135,2)</f>
        <v>0</v>
      </c>
      <c r="K135" s="190" t="s">
        <v>152</v>
      </c>
      <c r="L135" s="40"/>
      <c r="M135" s="195" t="s">
        <v>19</v>
      </c>
      <c r="N135" s="196" t="s">
        <v>43</v>
      </c>
      <c r="O135" s="65"/>
      <c r="P135" s="197">
        <f>O135*H135</f>
        <v>0</v>
      </c>
      <c r="Q135" s="197">
        <v>0</v>
      </c>
      <c r="R135" s="197">
        <f>Q135*H135</f>
        <v>0</v>
      </c>
      <c r="S135" s="197">
        <v>0</v>
      </c>
      <c r="T135" s="198">
        <f>S135*H135</f>
        <v>0</v>
      </c>
      <c r="U135" s="35"/>
      <c r="V135" s="35"/>
      <c r="W135" s="35"/>
      <c r="X135" s="35"/>
      <c r="Y135" s="35"/>
      <c r="Z135" s="35"/>
      <c r="AA135" s="35"/>
      <c r="AB135" s="35"/>
      <c r="AC135" s="35"/>
      <c r="AD135" s="35"/>
      <c r="AE135" s="35"/>
      <c r="AR135" s="199" t="s">
        <v>153</v>
      </c>
      <c r="AT135" s="199" t="s">
        <v>148</v>
      </c>
      <c r="AU135" s="199" t="s">
        <v>82</v>
      </c>
      <c r="AY135" s="18" t="s">
        <v>146</v>
      </c>
      <c r="BE135" s="200">
        <f>IF(N135="základní",J135,0)</f>
        <v>0</v>
      </c>
      <c r="BF135" s="200">
        <f>IF(N135="snížená",J135,0)</f>
        <v>0</v>
      </c>
      <c r="BG135" s="200">
        <f>IF(N135="zákl. přenesená",J135,0)</f>
        <v>0</v>
      </c>
      <c r="BH135" s="200">
        <f>IF(N135="sníž. přenesená",J135,0)</f>
        <v>0</v>
      </c>
      <c r="BI135" s="200">
        <f>IF(N135="nulová",J135,0)</f>
        <v>0</v>
      </c>
      <c r="BJ135" s="18" t="s">
        <v>80</v>
      </c>
      <c r="BK135" s="200">
        <f>ROUND(I135*H135,2)</f>
        <v>0</v>
      </c>
      <c r="BL135" s="18" t="s">
        <v>153</v>
      </c>
      <c r="BM135" s="199" t="s">
        <v>208</v>
      </c>
    </row>
    <row r="136" spans="1:65" s="2" customFormat="1" ht="19.5">
      <c r="A136" s="35"/>
      <c r="B136" s="36"/>
      <c r="C136" s="37"/>
      <c r="D136" s="201" t="s">
        <v>155</v>
      </c>
      <c r="E136" s="37"/>
      <c r="F136" s="202" t="s">
        <v>209</v>
      </c>
      <c r="G136" s="37"/>
      <c r="H136" s="37"/>
      <c r="I136" s="109"/>
      <c r="J136" s="37"/>
      <c r="K136" s="37"/>
      <c r="L136" s="40"/>
      <c r="M136" s="203"/>
      <c r="N136" s="204"/>
      <c r="O136" s="65"/>
      <c r="P136" s="65"/>
      <c r="Q136" s="65"/>
      <c r="R136" s="65"/>
      <c r="S136" s="65"/>
      <c r="T136" s="66"/>
      <c r="U136" s="35"/>
      <c r="V136" s="35"/>
      <c r="W136" s="35"/>
      <c r="X136" s="35"/>
      <c r="Y136" s="35"/>
      <c r="Z136" s="35"/>
      <c r="AA136" s="35"/>
      <c r="AB136" s="35"/>
      <c r="AC136" s="35"/>
      <c r="AD136" s="35"/>
      <c r="AE136" s="35"/>
      <c r="AT136" s="18" t="s">
        <v>155</v>
      </c>
      <c r="AU136" s="18" t="s">
        <v>82</v>
      </c>
    </row>
    <row r="137" spans="1:65" s="13" customFormat="1" ht="11.25">
      <c r="B137" s="205"/>
      <c r="C137" s="206"/>
      <c r="D137" s="201" t="s">
        <v>157</v>
      </c>
      <c r="E137" s="207" t="s">
        <v>19</v>
      </c>
      <c r="F137" s="208" t="s">
        <v>210</v>
      </c>
      <c r="G137" s="206"/>
      <c r="H137" s="209">
        <v>22.824999999999999</v>
      </c>
      <c r="I137" s="210"/>
      <c r="J137" s="206"/>
      <c r="K137" s="206"/>
      <c r="L137" s="211"/>
      <c r="M137" s="212"/>
      <c r="N137" s="213"/>
      <c r="O137" s="213"/>
      <c r="P137" s="213"/>
      <c r="Q137" s="213"/>
      <c r="R137" s="213"/>
      <c r="S137" s="213"/>
      <c r="T137" s="214"/>
      <c r="AT137" s="215" t="s">
        <v>157</v>
      </c>
      <c r="AU137" s="215" t="s">
        <v>82</v>
      </c>
      <c r="AV137" s="13" t="s">
        <v>82</v>
      </c>
      <c r="AW137" s="13" t="s">
        <v>33</v>
      </c>
      <c r="AX137" s="13" t="s">
        <v>72</v>
      </c>
      <c r="AY137" s="215" t="s">
        <v>146</v>
      </c>
    </row>
    <row r="138" spans="1:65" s="13" customFormat="1" ht="11.25">
      <c r="B138" s="205"/>
      <c r="C138" s="206"/>
      <c r="D138" s="201" t="s">
        <v>157</v>
      </c>
      <c r="E138" s="207" t="s">
        <v>19</v>
      </c>
      <c r="F138" s="208" t="s">
        <v>211</v>
      </c>
      <c r="G138" s="206"/>
      <c r="H138" s="209">
        <v>36.344000000000001</v>
      </c>
      <c r="I138" s="210"/>
      <c r="J138" s="206"/>
      <c r="K138" s="206"/>
      <c r="L138" s="211"/>
      <c r="M138" s="212"/>
      <c r="N138" s="213"/>
      <c r="O138" s="213"/>
      <c r="P138" s="213"/>
      <c r="Q138" s="213"/>
      <c r="R138" s="213"/>
      <c r="S138" s="213"/>
      <c r="T138" s="214"/>
      <c r="AT138" s="215" t="s">
        <v>157</v>
      </c>
      <c r="AU138" s="215" t="s">
        <v>82</v>
      </c>
      <c r="AV138" s="13" t="s">
        <v>82</v>
      </c>
      <c r="AW138" s="13" t="s">
        <v>33</v>
      </c>
      <c r="AX138" s="13" t="s">
        <v>72</v>
      </c>
      <c r="AY138" s="215" t="s">
        <v>146</v>
      </c>
    </row>
    <row r="139" spans="1:65" s="2" customFormat="1" ht="16.5" customHeight="1">
      <c r="A139" s="35"/>
      <c r="B139" s="36"/>
      <c r="C139" s="188" t="s">
        <v>212</v>
      </c>
      <c r="D139" s="188" t="s">
        <v>148</v>
      </c>
      <c r="E139" s="189" t="s">
        <v>213</v>
      </c>
      <c r="F139" s="190" t="s">
        <v>214</v>
      </c>
      <c r="G139" s="191" t="s">
        <v>161</v>
      </c>
      <c r="H139" s="192">
        <v>21.481000000000002</v>
      </c>
      <c r="I139" s="193"/>
      <c r="J139" s="194">
        <f>ROUND(I139*H139,2)</f>
        <v>0</v>
      </c>
      <c r="K139" s="190" t="s">
        <v>152</v>
      </c>
      <c r="L139" s="40"/>
      <c r="M139" s="195" t="s">
        <v>19</v>
      </c>
      <c r="N139" s="196" t="s">
        <v>43</v>
      </c>
      <c r="O139" s="65"/>
      <c r="P139" s="197">
        <f>O139*H139</f>
        <v>0</v>
      </c>
      <c r="Q139" s="197">
        <v>0</v>
      </c>
      <c r="R139" s="197">
        <f>Q139*H139</f>
        <v>0</v>
      </c>
      <c r="S139" s="197">
        <v>0</v>
      </c>
      <c r="T139" s="198">
        <f>S139*H139</f>
        <v>0</v>
      </c>
      <c r="U139" s="35"/>
      <c r="V139" s="35"/>
      <c r="W139" s="35"/>
      <c r="X139" s="35"/>
      <c r="Y139" s="35"/>
      <c r="Z139" s="35"/>
      <c r="AA139" s="35"/>
      <c r="AB139" s="35"/>
      <c r="AC139" s="35"/>
      <c r="AD139" s="35"/>
      <c r="AE139" s="35"/>
      <c r="AR139" s="199" t="s">
        <v>153</v>
      </c>
      <c r="AT139" s="199" t="s">
        <v>148</v>
      </c>
      <c r="AU139" s="199" t="s">
        <v>82</v>
      </c>
      <c r="AY139" s="18" t="s">
        <v>146</v>
      </c>
      <c r="BE139" s="200">
        <f>IF(N139="základní",J139,0)</f>
        <v>0</v>
      </c>
      <c r="BF139" s="200">
        <f>IF(N139="snížená",J139,0)</f>
        <v>0</v>
      </c>
      <c r="BG139" s="200">
        <f>IF(N139="zákl. přenesená",J139,0)</f>
        <v>0</v>
      </c>
      <c r="BH139" s="200">
        <f>IF(N139="sníž. přenesená",J139,0)</f>
        <v>0</v>
      </c>
      <c r="BI139" s="200">
        <f>IF(N139="nulová",J139,0)</f>
        <v>0</v>
      </c>
      <c r="BJ139" s="18" t="s">
        <v>80</v>
      </c>
      <c r="BK139" s="200">
        <f>ROUND(I139*H139,2)</f>
        <v>0</v>
      </c>
      <c r="BL139" s="18" t="s">
        <v>153</v>
      </c>
      <c r="BM139" s="199" t="s">
        <v>215</v>
      </c>
    </row>
    <row r="140" spans="1:65" s="2" customFormat="1" ht="19.5">
      <c r="A140" s="35"/>
      <c r="B140" s="36"/>
      <c r="C140" s="37"/>
      <c r="D140" s="201" t="s">
        <v>155</v>
      </c>
      <c r="E140" s="37"/>
      <c r="F140" s="202" t="s">
        <v>216</v>
      </c>
      <c r="G140" s="37"/>
      <c r="H140" s="37"/>
      <c r="I140" s="109"/>
      <c r="J140" s="37"/>
      <c r="K140" s="37"/>
      <c r="L140" s="40"/>
      <c r="M140" s="203"/>
      <c r="N140" s="204"/>
      <c r="O140" s="65"/>
      <c r="P140" s="65"/>
      <c r="Q140" s="65"/>
      <c r="R140" s="65"/>
      <c r="S140" s="65"/>
      <c r="T140" s="66"/>
      <c r="U140" s="35"/>
      <c r="V140" s="35"/>
      <c r="W140" s="35"/>
      <c r="X140" s="35"/>
      <c r="Y140" s="35"/>
      <c r="Z140" s="35"/>
      <c r="AA140" s="35"/>
      <c r="AB140" s="35"/>
      <c r="AC140" s="35"/>
      <c r="AD140" s="35"/>
      <c r="AE140" s="35"/>
      <c r="AT140" s="18" t="s">
        <v>155</v>
      </c>
      <c r="AU140" s="18" t="s">
        <v>82</v>
      </c>
    </row>
    <row r="141" spans="1:65" s="13" customFormat="1" ht="11.25">
      <c r="B141" s="205"/>
      <c r="C141" s="206"/>
      <c r="D141" s="201" t="s">
        <v>157</v>
      </c>
      <c r="E141" s="207" t="s">
        <v>19</v>
      </c>
      <c r="F141" s="208" t="s">
        <v>217</v>
      </c>
      <c r="G141" s="206"/>
      <c r="H141" s="209">
        <v>21.481000000000002</v>
      </c>
      <c r="I141" s="210"/>
      <c r="J141" s="206"/>
      <c r="K141" s="206"/>
      <c r="L141" s="211"/>
      <c r="M141" s="212"/>
      <c r="N141" s="213"/>
      <c r="O141" s="213"/>
      <c r="P141" s="213"/>
      <c r="Q141" s="213"/>
      <c r="R141" s="213"/>
      <c r="S141" s="213"/>
      <c r="T141" s="214"/>
      <c r="AT141" s="215" t="s">
        <v>157</v>
      </c>
      <c r="AU141" s="215" t="s">
        <v>82</v>
      </c>
      <c r="AV141" s="13" t="s">
        <v>82</v>
      </c>
      <c r="AW141" s="13" t="s">
        <v>33</v>
      </c>
      <c r="AX141" s="13" t="s">
        <v>72</v>
      </c>
      <c r="AY141" s="215" t="s">
        <v>146</v>
      </c>
    </row>
    <row r="142" spans="1:65" s="2" customFormat="1" ht="16.5" customHeight="1">
      <c r="A142" s="35"/>
      <c r="B142" s="36"/>
      <c r="C142" s="188" t="s">
        <v>218</v>
      </c>
      <c r="D142" s="188" t="s">
        <v>148</v>
      </c>
      <c r="E142" s="189" t="s">
        <v>219</v>
      </c>
      <c r="F142" s="190" t="s">
        <v>220</v>
      </c>
      <c r="G142" s="191" t="s">
        <v>161</v>
      </c>
      <c r="H142" s="192">
        <v>107.405</v>
      </c>
      <c r="I142" s="193"/>
      <c r="J142" s="194">
        <f>ROUND(I142*H142,2)</f>
        <v>0</v>
      </c>
      <c r="K142" s="190" t="s">
        <v>152</v>
      </c>
      <c r="L142" s="40"/>
      <c r="M142" s="195" t="s">
        <v>19</v>
      </c>
      <c r="N142" s="196" t="s">
        <v>43</v>
      </c>
      <c r="O142" s="65"/>
      <c r="P142" s="197">
        <f>O142*H142</f>
        <v>0</v>
      </c>
      <c r="Q142" s="197">
        <v>0</v>
      </c>
      <c r="R142" s="197">
        <f>Q142*H142</f>
        <v>0</v>
      </c>
      <c r="S142" s="197">
        <v>0</v>
      </c>
      <c r="T142" s="198">
        <f>S142*H142</f>
        <v>0</v>
      </c>
      <c r="U142" s="35"/>
      <c r="V142" s="35"/>
      <c r="W142" s="35"/>
      <c r="X142" s="35"/>
      <c r="Y142" s="35"/>
      <c r="Z142" s="35"/>
      <c r="AA142" s="35"/>
      <c r="AB142" s="35"/>
      <c r="AC142" s="35"/>
      <c r="AD142" s="35"/>
      <c r="AE142" s="35"/>
      <c r="AR142" s="199" t="s">
        <v>153</v>
      </c>
      <c r="AT142" s="199" t="s">
        <v>148</v>
      </c>
      <c r="AU142" s="199" t="s">
        <v>82</v>
      </c>
      <c r="AY142" s="18" t="s">
        <v>146</v>
      </c>
      <c r="BE142" s="200">
        <f>IF(N142="základní",J142,0)</f>
        <v>0</v>
      </c>
      <c r="BF142" s="200">
        <f>IF(N142="snížená",J142,0)</f>
        <v>0</v>
      </c>
      <c r="BG142" s="200">
        <f>IF(N142="zákl. přenesená",J142,0)</f>
        <v>0</v>
      </c>
      <c r="BH142" s="200">
        <f>IF(N142="sníž. přenesená",J142,0)</f>
        <v>0</v>
      </c>
      <c r="BI142" s="200">
        <f>IF(N142="nulová",J142,0)</f>
        <v>0</v>
      </c>
      <c r="BJ142" s="18" t="s">
        <v>80</v>
      </c>
      <c r="BK142" s="200">
        <f>ROUND(I142*H142,2)</f>
        <v>0</v>
      </c>
      <c r="BL142" s="18" t="s">
        <v>153</v>
      </c>
      <c r="BM142" s="199" t="s">
        <v>221</v>
      </c>
    </row>
    <row r="143" spans="1:65" s="2" customFormat="1" ht="19.5">
      <c r="A143" s="35"/>
      <c r="B143" s="36"/>
      <c r="C143" s="37"/>
      <c r="D143" s="201" t="s">
        <v>155</v>
      </c>
      <c r="E143" s="37"/>
      <c r="F143" s="202" t="s">
        <v>222</v>
      </c>
      <c r="G143" s="37"/>
      <c r="H143" s="37"/>
      <c r="I143" s="109"/>
      <c r="J143" s="37"/>
      <c r="K143" s="37"/>
      <c r="L143" s="40"/>
      <c r="M143" s="203"/>
      <c r="N143" s="204"/>
      <c r="O143" s="65"/>
      <c r="P143" s="65"/>
      <c r="Q143" s="65"/>
      <c r="R143" s="65"/>
      <c r="S143" s="65"/>
      <c r="T143" s="66"/>
      <c r="U143" s="35"/>
      <c r="V143" s="35"/>
      <c r="W143" s="35"/>
      <c r="X143" s="35"/>
      <c r="Y143" s="35"/>
      <c r="Z143" s="35"/>
      <c r="AA143" s="35"/>
      <c r="AB143" s="35"/>
      <c r="AC143" s="35"/>
      <c r="AD143" s="35"/>
      <c r="AE143" s="35"/>
      <c r="AT143" s="18" t="s">
        <v>155</v>
      </c>
      <c r="AU143" s="18" t="s">
        <v>82</v>
      </c>
    </row>
    <row r="144" spans="1:65" s="13" customFormat="1" ht="11.25">
      <c r="B144" s="205"/>
      <c r="C144" s="206"/>
      <c r="D144" s="201" t="s">
        <v>157</v>
      </c>
      <c r="E144" s="206"/>
      <c r="F144" s="208" t="s">
        <v>223</v>
      </c>
      <c r="G144" s="206"/>
      <c r="H144" s="209">
        <v>107.405</v>
      </c>
      <c r="I144" s="210"/>
      <c r="J144" s="206"/>
      <c r="K144" s="206"/>
      <c r="L144" s="211"/>
      <c r="M144" s="212"/>
      <c r="N144" s="213"/>
      <c r="O144" s="213"/>
      <c r="P144" s="213"/>
      <c r="Q144" s="213"/>
      <c r="R144" s="213"/>
      <c r="S144" s="213"/>
      <c r="T144" s="214"/>
      <c r="AT144" s="215" t="s">
        <v>157</v>
      </c>
      <c r="AU144" s="215" t="s">
        <v>82</v>
      </c>
      <c r="AV144" s="13" t="s">
        <v>82</v>
      </c>
      <c r="AW144" s="13" t="s">
        <v>4</v>
      </c>
      <c r="AX144" s="13" t="s">
        <v>80</v>
      </c>
      <c r="AY144" s="215" t="s">
        <v>146</v>
      </c>
    </row>
    <row r="145" spans="1:65" s="2" customFormat="1" ht="16.5" customHeight="1">
      <c r="A145" s="35"/>
      <c r="B145" s="36"/>
      <c r="C145" s="188" t="s">
        <v>224</v>
      </c>
      <c r="D145" s="188" t="s">
        <v>148</v>
      </c>
      <c r="E145" s="189" t="s">
        <v>225</v>
      </c>
      <c r="F145" s="190" t="s">
        <v>226</v>
      </c>
      <c r="G145" s="191" t="s">
        <v>161</v>
      </c>
      <c r="H145" s="192">
        <v>57.825000000000003</v>
      </c>
      <c r="I145" s="193"/>
      <c r="J145" s="194">
        <f>ROUND(I145*H145,2)</f>
        <v>0</v>
      </c>
      <c r="K145" s="190" t="s">
        <v>152</v>
      </c>
      <c r="L145" s="40"/>
      <c r="M145" s="195" t="s">
        <v>19</v>
      </c>
      <c r="N145" s="196" t="s">
        <v>43</v>
      </c>
      <c r="O145" s="65"/>
      <c r="P145" s="197">
        <f>O145*H145</f>
        <v>0</v>
      </c>
      <c r="Q145" s="197">
        <v>0</v>
      </c>
      <c r="R145" s="197">
        <f>Q145*H145</f>
        <v>0</v>
      </c>
      <c r="S145" s="197">
        <v>0</v>
      </c>
      <c r="T145" s="198">
        <f>S145*H145</f>
        <v>0</v>
      </c>
      <c r="U145" s="35"/>
      <c r="V145" s="35"/>
      <c r="W145" s="35"/>
      <c r="X145" s="35"/>
      <c r="Y145" s="35"/>
      <c r="Z145" s="35"/>
      <c r="AA145" s="35"/>
      <c r="AB145" s="35"/>
      <c r="AC145" s="35"/>
      <c r="AD145" s="35"/>
      <c r="AE145" s="35"/>
      <c r="AR145" s="199" t="s">
        <v>153</v>
      </c>
      <c r="AT145" s="199" t="s">
        <v>148</v>
      </c>
      <c r="AU145" s="199" t="s">
        <v>82</v>
      </c>
      <c r="AY145" s="18" t="s">
        <v>146</v>
      </c>
      <c r="BE145" s="200">
        <f>IF(N145="základní",J145,0)</f>
        <v>0</v>
      </c>
      <c r="BF145" s="200">
        <f>IF(N145="snížená",J145,0)</f>
        <v>0</v>
      </c>
      <c r="BG145" s="200">
        <f>IF(N145="zákl. přenesená",J145,0)</f>
        <v>0</v>
      </c>
      <c r="BH145" s="200">
        <f>IF(N145="sníž. přenesená",J145,0)</f>
        <v>0</v>
      </c>
      <c r="BI145" s="200">
        <f>IF(N145="nulová",J145,0)</f>
        <v>0</v>
      </c>
      <c r="BJ145" s="18" t="s">
        <v>80</v>
      </c>
      <c r="BK145" s="200">
        <f>ROUND(I145*H145,2)</f>
        <v>0</v>
      </c>
      <c r="BL145" s="18" t="s">
        <v>153</v>
      </c>
      <c r="BM145" s="199" t="s">
        <v>227</v>
      </c>
    </row>
    <row r="146" spans="1:65" s="2" customFormat="1" ht="11.25">
      <c r="A146" s="35"/>
      <c r="B146" s="36"/>
      <c r="C146" s="37"/>
      <c r="D146" s="201" t="s">
        <v>155</v>
      </c>
      <c r="E146" s="37"/>
      <c r="F146" s="202" t="s">
        <v>228</v>
      </c>
      <c r="G146" s="37"/>
      <c r="H146" s="37"/>
      <c r="I146" s="109"/>
      <c r="J146" s="37"/>
      <c r="K146" s="37"/>
      <c r="L146" s="40"/>
      <c r="M146" s="203"/>
      <c r="N146" s="204"/>
      <c r="O146" s="65"/>
      <c r="P146" s="65"/>
      <c r="Q146" s="65"/>
      <c r="R146" s="65"/>
      <c r="S146" s="65"/>
      <c r="T146" s="66"/>
      <c r="U146" s="35"/>
      <c r="V146" s="35"/>
      <c r="W146" s="35"/>
      <c r="X146" s="35"/>
      <c r="Y146" s="35"/>
      <c r="Z146" s="35"/>
      <c r="AA146" s="35"/>
      <c r="AB146" s="35"/>
      <c r="AC146" s="35"/>
      <c r="AD146" s="35"/>
      <c r="AE146" s="35"/>
      <c r="AT146" s="18" t="s">
        <v>155</v>
      </c>
      <c r="AU146" s="18" t="s">
        <v>82</v>
      </c>
    </row>
    <row r="147" spans="1:65" s="13" customFormat="1" ht="11.25">
      <c r="B147" s="205"/>
      <c r="C147" s="206"/>
      <c r="D147" s="201" t="s">
        <v>157</v>
      </c>
      <c r="E147" s="207" t="s">
        <v>19</v>
      </c>
      <c r="F147" s="208" t="s">
        <v>217</v>
      </c>
      <c r="G147" s="206"/>
      <c r="H147" s="209">
        <v>21.481000000000002</v>
      </c>
      <c r="I147" s="210"/>
      <c r="J147" s="206"/>
      <c r="K147" s="206"/>
      <c r="L147" s="211"/>
      <c r="M147" s="212"/>
      <c r="N147" s="213"/>
      <c r="O147" s="213"/>
      <c r="P147" s="213"/>
      <c r="Q147" s="213"/>
      <c r="R147" s="213"/>
      <c r="S147" s="213"/>
      <c r="T147" s="214"/>
      <c r="AT147" s="215" t="s">
        <v>157</v>
      </c>
      <c r="AU147" s="215" t="s">
        <v>82</v>
      </c>
      <c r="AV147" s="13" t="s">
        <v>82</v>
      </c>
      <c r="AW147" s="13" t="s">
        <v>33</v>
      </c>
      <c r="AX147" s="13" t="s">
        <v>72</v>
      </c>
      <c r="AY147" s="215" t="s">
        <v>146</v>
      </c>
    </row>
    <row r="148" spans="1:65" s="13" customFormat="1" ht="11.25">
      <c r="B148" s="205"/>
      <c r="C148" s="206"/>
      <c r="D148" s="201" t="s">
        <v>157</v>
      </c>
      <c r="E148" s="207" t="s">
        <v>19</v>
      </c>
      <c r="F148" s="208" t="s">
        <v>211</v>
      </c>
      <c r="G148" s="206"/>
      <c r="H148" s="209">
        <v>36.344000000000001</v>
      </c>
      <c r="I148" s="210"/>
      <c r="J148" s="206"/>
      <c r="K148" s="206"/>
      <c r="L148" s="211"/>
      <c r="M148" s="212"/>
      <c r="N148" s="213"/>
      <c r="O148" s="213"/>
      <c r="P148" s="213"/>
      <c r="Q148" s="213"/>
      <c r="R148" s="213"/>
      <c r="S148" s="213"/>
      <c r="T148" s="214"/>
      <c r="AT148" s="215" t="s">
        <v>157</v>
      </c>
      <c r="AU148" s="215" t="s">
        <v>82</v>
      </c>
      <c r="AV148" s="13" t="s">
        <v>82</v>
      </c>
      <c r="AW148" s="13" t="s">
        <v>33</v>
      </c>
      <c r="AX148" s="13" t="s">
        <v>72</v>
      </c>
      <c r="AY148" s="215" t="s">
        <v>146</v>
      </c>
    </row>
    <row r="149" spans="1:65" s="2" customFormat="1" ht="16.5" customHeight="1">
      <c r="A149" s="35"/>
      <c r="B149" s="36"/>
      <c r="C149" s="188" t="s">
        <v>229</v>
      </c>
      <c r="D149" s="188" t="s">
        <v>148</v>
      </c>
      <c r="E149" s="189" t="s">
        <v>230</v>
      </c>
      <c r="F149" s="190" t="s">
        <v>231</v>
      </c>
      <c r="G149" s="191" t="s">
        <v>161</v>
      </c>
      <c r="H149" s="192">
        <v>21.481000000000002</v>
      </c>
      <c r="I149" s="193"/>
      <c r="J149" s="194">
        <f>ROUND(I149*H149,2)</f>
        <v>0</v>
      </c>
      <c r="K149" s="190" t="s">
        <v>152</v>
      </c>
      <c r="L149" s="40"/>
      <c r="M149" s="195" t="s">
        <v>19</v>
      </c>
      <c r="N149" s="196" t="s">
        <v>43</v>
      </c>
      <c r="O149" s="65"/>
      <c r="P149" s="197">
        <f>O149*H149</f>
        <v>0</v>
      </c>
      <c r="Q149" s="197">
        <v>0</v>
      </c>
      <c r="R149" s="197">
        <f>Q149*H149</f>
        <v>0</v>
      </c>
      <c r="S149" s="197">
        <v>0</v>
      </c>
      <c r="T149" s="198">
        <f>S149*H149</f>
        <v>0</v>
      </c>
      <c r="U149" s="35"/>
      <c r="V149" s="35"/>
      <c r="W149" s="35"/>
      <c r="X149" s="35"/>
      <c r="Y149" s="35"/>
      <c r="Z149" s="35"/>
      <c r="AA149" s="35"/>
      <c r="AB149" s="35"/>
      <c r="AC149" s="35"/>
      <c r="AD149" s="35"/>
      <c r="AE149" s="35"/>
      <c r="AR149" s="199" t="s">
        <v>153</v>
      </c>
      <c r="AT149" s="199" t="s">
        <v>148</v>
      </c>
      <c r="AU149" s="199" t="s">
        <v>82</v>
      </c>
      <c r="AY149" s="18" t="s">
        <v>146</v>
      </c>
      <c r="BE149" s="200">
        <f>IF(N149="základní",J149,0)</f>
        <v>0</v>
      </c>
      <c r="BF149" s="200">
        <f>IF(N149="snížená",J149,0)</f>
        <v>0</v>
      </c>
      <c r="BG149" s="200">
        <f>IF(N149="zákl. přenesená",J149,0)</f>
        <v>0</v>
      </c>
      <c r="BH149" s="200">
        <f>IF(N149="sníž. přenesená",J149,0)</f>
        <v>0</v>
      </c>
      <c r="BI149" s="200">
        <f>IF(N149="nulová",J149,0)</f>
        <v>0</v>
      </c>
      <c r="BJ149" s="18" t="s">
        <v>80</v>
      </c>
      <c r="BK149" s="200">
        <f>ROUND(I149*H149,2)</f>
        <v>0</v>
      </c>
      <c r="BL149" s="18" t="s">
        <v>153</v>
      </c>
      <c r="BM149" s="199" t="s">
        <v>232</v>
      </c>
    </row>
    <row r="150" spans="1:65" s="2" customFormat="1" ht="11.25">
      <c r="A150" s="35"/>
      <c r="B150" s="36"/>
      <c r="C150" s="37"/>
      <c r="D150" s="201" t="s">
        <v>155</v>
      </c>
      <c r="E150" s="37"/>
      <c r="F150" s="202" t="s">
        <v>231</v>
      </c>
      <c r="G150" s="37"/>
      <c r="H150" s="37"/>
      <c r="I150" s="109"/>
      <c r="J150" s="37"/>
      <c r="K150" s="37"/>
      <c r="L150" s="40"/>
      <c r="M150" s="203"/>
      <c r="N150" s="204"/>
      <c r="O150" s="65"/>
      <c r="P150" s="65"/>
      <c r="Q150" s="65"/>
      <c r="R150" s="65"/>
      <c r="S150" s="65"/>
      <c r="T150" s="66"/>
      <c r="U150" s="35"/>
      <c r="V150" s="35"/>
      <c r="W150" s="35"/>
      <c r="X150" s="35"/>
      <c r="Y150" s="35"/>
      <c r="Z150" s="35"/>
      <c r="AA150" s="35"/>
      <c r="AB150" s="35"/>
      <c r="AC150" s="35"/>
      <c r="AD150" s="35"/>
      <c r="AE150" s="35"/>
      <c r="AT150" s="18" t="s">
        <v>155</v>
      </c>
      <c r="AU150" s="18" t="s">
        <v>82</v>
      </c>
    </row>
    <row r="151" spans="1:65" s="13" customFormat="1" ht="11.25">
      <c r="B151" s="205"/>
      <c r="C151" s="206"/>
      <c r="D151" s="201" t="s">
        <v>157</v>
      </c>
      <c r="E151" s="207" t="s">
        <v>19</v>
      </c>
      <c r="F151" s="208" t="s">
        <v>217</v>
      </c>
      <c r="G151" s="206"/>
      <c r="H151" s="209">
        <v>21.481000000000002</v>
      </c>
      <c r="I151" s="210"/>
      <c r="J151" s="206"/>
      <c r="K151" s="206"/>
      <c r="L151" s="211"/>
      <c r="M151" s="212"/>
      <c r="N151" s="213"/>
      <c r="O151" s="213"/>
      <c r="P151" s="213"/>
      <c r="Q151" s="213"/>
      <c r="R151" s="213"/>
      <c r="S151" s="213"/>
      <c r="T151" s="214"/>
      <c r="AT151" s="215" t="s">
        <v>157</v>
      </c>
      <c r="AU151" s="215" t="s">
        <v>82</v>
      </c>
      <c r="AV151" s="13" t="s">
        <v>82</v>
      </c>
      <c r="AW151" s="13" t="s">
        <v>33</v>
      </c>
      <c r="AX151" s="13" t="s">
        <v>72</v>
      </c>
      <c r="AY151" s="215" t="s">
        <v>146</v>
      </c>
    </row>
    <row r="152" spans="1:65" s="2" customFormat="1" ht="16.5" customHeight="1">
      <c r="A152" s="35"/>
      <c r="B152" s="36"/>
      <c r="C152" s="188" t="s">
        <v>8</v>
      </c>
      <c r="D152" s="188" t="s">
        <v>148</v>
      </c>
      <c r="E152" s="189" t="s">
        <v>233</v>
      </c>
      <c r="F152" s="190" t="s">
        <v>234</v>
      </c>
      <c r="G152" s="191" t="s">
        <v>235</v>
      </c>
      <c r="H152" s="192">
        <v>36.518000000000001</v>
      </c>
      <c r="I152" s="193"/>
      <c r="J152" s="194">
        <f>ROUND(I152*H152,2)</f>
        <v>0</v>
      </c>
      <c r="K152" s="190" t="s">
        <v>152</v>
      </c>
      <c r="L152" s="40"/>
      <c r="M152" s="195" t="s">
        <v>19</v>
      </c>
      <c r="N152" s="196" t="s">
        <v>43</v>
      </c>
      <c r="O152" s="65"/>
      <c r="P152" s="197">
        <f>O152*H152</f>
        <v>0</v>
      </c>
      <c r="Q152" s="197">
        <v>0</v>
      </c>
      <c r="R152" s="197">
        <f>Q152*H152</f>
        <v>0</v>
      </c>
      <c r="S152" s="197">
        <v>0</v>
      </c>
      <c r="T152" s="198">
        <f>S152*H152</f>
        <v>0</v>
      </c>
      <c r="U152" s="35"/>
      <c r="V152" s="35"/>
      <c r="W152" s="35"/>
      <c r="X152" s="35"/>
      <c r="Y152" s="35"/>
      <c r="Z152" s="35"/>
      <c r="AA152" s="35"/>
      <c r="AB152" s="35"/>
      <c r="AC152" s="35"/>
      <c r="AD152" s="35"/>
      <c r="AE152" s="35"/>
      <c r="AR152" s="199" t="s">
        <v>153</v>
      </c>
      <c r="AT152" s="199" t="s">
        <v>148</v>
      </c>
      <c r="AU152" s="199" t="s">
        <v>82</v>
      </c>
      <c r="AY152" s="18" t="s">
        <v>146</v>
      </c>
      <c r="BE152" s="200">
        <f>IF(N152="základní",J152,0)</f>
        <v>0</v>
      </c>
      <c r="BF152" s="200">
        <f>IF(N152="snížená",J152,0)</f>
        <v>0</v>
      </c>
      <c r="BG152" s="200">
        <f>IF(N152="zákl. přenesená",J152,0)</f>
        <v>0</v>
      </c>
      <c r="BH152" s="200">
        <f>IF(N152="sníž. přenesená",J152,0)</f>
        <v>0</v>
      </c>
      <c r="BI152" s="200">
        <f>IF(N152="nulová",J152,0)</f>
        <v>0</v>
      </c>
      <c r="BJ152" s="18" t="s">
        <v>80</v>
      </c>
      <c r="BK152" s="200">
        <f>ROUND(I152*H152,2)</f>
        <v>0</v>
      </c>
      <c r="BL152" s="18" t="s">
        <v>153</v>
      </c>
      <c r="BM152" s="199" t="s">
        <v>236</v>
      </c>
    </row>
    <row r="153" spans="1:65" s="2" customFormat="1" ht="11.25">
      <c r="A153" s="35"/>
      <c r="B153" s="36"/>
      <c r="C153" s="37"/>
      <c r="D153" s="201" t="s">
        <v>155</v>
      </c>
      <c r="E153" s="37"/>
      <c r="F153" s="202" t="s">
        <v>237</v>
      </c>
      <c r="G153" s="37"/>
      <c r="H153" s="37"/>
      <c r="I153" s="109"/>
      <c r="J153" s="37"/>
      <c r="K153" s="37"/>
      <c r="L153" s="40"/>
      <c r="M153" s="203"/>
      <c r="N153" s="204"/>
      <c r="O153" s="65"/>
      <c r="P153" s="65"/>
      <c r="Q153" s="65"/>
      <c r="R153" s="65"/>
      <c r="S153" s="65"/>
      <c r="T153" s="66"/>
      <c r="U153" s="35"/>
      <c r="V153" s="35"/>
      <c r="W153" s="35"/>
      <c r="X153" s="35"/>
      <c r="Y153" s="35"/>
      <c r="Z153" s="35"/>
      <c r="AA153" s="35"/>
      <c r="AB153" s="35"/>
      <c r="AC153" s="35"/>
      <c r="AD153" s="35"/>
      <c r="AE153" s="35"/>
      <c r="AT153" s="18" t="s">
        <v>155</v>
      </c>
      <c r="AU153" s="18" t="s">
        <v>82</v>
      </c>
    </row>
    <row r="154" spans="1:65" s="13" customFormat="1" ht="11.25">
      <c r="B154" s="205"/>
      <c r="C154" s="206"/>
      <c r="D154" s="201" t="s">
        <v>157</v>
      </c>
      <c r="E154" s="206"/>
      <c r="F154" s="208" t="s">
        <v>238</v>
      </c>
      <c r="G154" s="206"/>
      <c r="H154" s="209">
        <v>36.518000000000001</v>
      </c>
      <c r="I154" s="210"/>
      <c r="J154" s="206"/>
      <c r="K154" s="206"/>
      <c r="L154" s="211"/>
      <c r="M154" s="212"/>
      <c r="N154" s="213"/>
      <c r="O154" s="213"/>
      <c r="P154" s="213"/>
      <c r="Q154" s="213"/>
      <c r="R154" s="213"/>
      <c r="S154" s="213"/>
      <c r="T154" s="214"/>
      <c r="AT154" s="215" t="s">
        <v>157</v>
      </c>
      <c r="AU154" s="215" t="s">
        <v>82</v>
      </c>
      <c r="AV154" s="13" t="s">
        <v>82</v>
      </c>
      <c r="AW154" s="13" t="s">
        <v>4</v>
      </c>
      <c r="AX154" s="13" t="s">
        <v>80</v>
      </c>
      <c r="AY154" s="215" t="s">
        <v>146</v>
      </c>
    </row>
    <row r="155" spans="1:65" s="2" customFormat="1" ht="16.5" customHeight="1">
      <c r="A155" s="35"/>
      <c r="B155" s="36"/>
      <c r="C155" s="188" t="s">
        <v>239</v>
      </c>
      <c r="D155" s="188" t="s">
        <v>148</v>
      </c>
      <c r="E155" s="189" t="s">
        <v>240</v>
      </c>
      <c r="F155" s="190" t="s">
        <v>241</v>
      </c>
      <c r="G155" s="191" t="s">
        <v>161</v>
      </c>
      <c r="H155" s="192">
        <v>36.344000000000001</v>
      </c>
      <c r="I155" s="193"/>
      <c r="J155" s="194">
        <f>ROUND(I155*H155,2)</f>
        <v>0</v>
      </c>
      <c r="K155" s="190" t="s">
        <v>152</v>
      </c>
      <c r="L155" s="40"/>
      <c r="M155" s="195" t="s">
        <v>19</v>
      </c>
      <c r="N155" s="196" t="s">
        <v>43</v>
      </c>
      <c r="O155" s="65"/>
      <c r="P155" s="197">
        <f>O155*H155</f>
        <v>0</v>
      </c>
      <c r="Q155" s="197">
        <v>0</v>
      </c>
      <c r="R155" s="197">
        <f>Q155*H155</f>
        <v>0</v>
      </c>
      <c r="S155" s="197">
        <v>0</v>
      </c>
      <c r="T155" s="198">
        <f>S155*H155</f>
        <v>0</v>
      </c>
      <c r="U155" s="35"/>
      <c r="V155" s="35"/>
      <c r="W155" s="35"/>
      <c r="X155" s="35"/>
      <c r="Y155" s="35"/>
      <c r="Z155" s="35"/>
      <c r="AA155" s="35"/>
      <c r="AB155" s="35"/>
      <c r="AC155" s="35"/>
      <c r="AD155" s="35"/>
      <c r="AE155" s="35"/>
      <c r="AR155" s="199" t="s">
        <v>153</v>
      </c>
      <c r="AT155" s="199" t="s">
        <v>148</v>
      </c>
      <c r="AU155" s="199" t="s">
        <v>82</v>
      </c>
      <c r="AY155" s="18" t="s">
        <v>146</v>
      </c>
      <c r="BE155" s="200">
        <f>IF(N155="základní",J155,0)</f>
        <v>0</v>
      </c>
      <c r="BF155" s="200">
        <f>IF(N155="snížená",J155,0)</f>
        <v>0</v>
      </c>
      <c r="BG155" s="200">
        <f>IF(N155="zákl. přenesená",J155,0)</f>
        <v>0</v>
      </c>
      <c r="BH155" s="200">
        <f>IF(N155="sníž. přenesená",J155,0)</f>
        <v>0</v>
      </c>
      <c r="BI155" s="200">
        <f>IF(N155="nulová",J155,0)</f>
        <v>0</v>
      </c>
      <c r="BJ155" s="18" t="s">
        <v>80</v>
      </c>
      <c r="BK155" s="200">
        <f>ROUND(I155*H155,2)</f>
        <v>0</v>
      </c>
      <c r="BL155" s="18" t="s">
        <v>153</v>
      </c>
      <c r="BM155" s="199" t="s">
        <v>242</v>
      </c>
    </row>
    <row r="156" spans="1:65" s="2" customFormat="1" ht="19.5">
      <c r="A156" s="35"/>
      <c r="B156" s="36"/>
      <c r="C156" s="37"/>
      <c r="D156" s="201" t="s">
        <v>155</v>
      </c>
      <c r="E156" s="37"/>
      <c r="F156" s="202" t="s">
        <v>243</v>
      </c>
      <c r="G156" s="37"/>
      <c r="H156" s="37"/>
      <c r="I156" s="109"/>
      <c r="J156" s="37"/>
      <c r="K156" s="37"/>
      <c r="L156" s="40"/>
      <c r="M156" s="203"/>
      <c r="N156" s="204"/>
      <c r="O156" s="65"/>
      <c r="P156" s="65"/>
      <c r="Q156" s="65"/>
      <c r="R156" s="65"/>
      <c r="S156" s="65"/>
      <c r="T156" s="66"/>
      <c r="U156" s="35"/>
      <c r="V156" s="35"/>
      <c r="W156" s="35"/>
      <c r="X156" s="35"/>
      <c r="Y156" s="35"/>
      <c r="Z156" s="35"/>
      <c r="AA156" s="35"/>
      <c r="AB156" s="35"/>
      <c r="AC156" s="35"/>
      <c r="AD156" s="35"/>
      <c r="AE156" s="35"/>
      <c r="AT156" s="18" t="s">
        <v>155</v>
      </c>
      <c r="AU156" s="18" t="s">
        <v>82</v>
      </c>
    </row>
    <row r="157" spans="1:65" s="13" customFormat="1" ht="11.25">
      <c r="B157" s="205"/>
      <c r="C157" s="206"/>
      <c r="D157" s="201" t="s">
        <v>157</v>
      </c>
      <c r="E157" s="207" t="s">
        <v>19</v>
      </c>
      <c r="F157" s="208" t="s">
        <v>244</v>
      </c>
      <c r="G157" s="206"/>
      <c r="H157" s="209">
        <v>6.6000000000000003E-2</v>
      </c>
      <c r="I157" s="210"/>
      <c r="J157" s="206"/>
      <c r="K157" s="206"/>
      <c r="L157" s="211"/>
      <c r="M157" s="212"/>
      <c r="N157" s="213"/>
      <c r="O157" s="213"/>
      <c r="P157" s="213"/>
      <c r="Q157" s="213"/>
      <c r="R157" s="213"/>
      <c r="S157" s="213"/>
      <c r="T157" s="214"/>
      <c r="AT157" s="215" t="s">
        <v>157</v>
      </c>
      <c r="AU157" s="215" t="s">
        <v>82</v>
      </c>
      <c r="AV157" s="13" t="s">
        <v>82</v>
      </c>
      <c r="AW157" s="13" t="s">
        <v>33</v>
      </c>
      <c r="AX157" s="13" t="s">
        <v>72</v>
      </c>
      <c r="AY157" s="215" t="s">
        <v>146</v>
      </c>
    </row>
    <row r="158" spans="1:65" s="13" customFormat="1" ht="11.25">
      <c r="B158" s="205"/>
      <c r="C158" s="206"/>
      <c r="D158" s="201" t="s">
        <v>157</v>
      </c>
      <c r="E158" s="207" t="s">
        <v>19</v>
      </c>
      <c r="F158" s="208" t="s">
        <v>245</v>
      </c>
      <c r="G158" s="206"/>
      <c r="H158" s="209">
        <v>0.40400000000000003</v>
      </c>
      <c r="I158" s="210"/>
      <c r="J158" s="206"/>
      <c r="K158" s="206"/>
      <c r="L158" s="211"/>
      <c r="M158" s="212"/>
      <c r="N158" s="213"/>
      <c r="O158" s="213"/>
      <c r="P158" s="213"/>
      <c r="Q158" s="213"/>
      <c r="R158" s="213"/>
      <c r="S158" s="213"/>
      <c r="T158" s="214"/>
      <c r="AT158" s="215" t="s">
        <v>157</v>
      </c>
      <c r="AU158" s="215" t="s">
        <v>82</v>
      </c>
      <c r="AV158" s="13" t="s">
        <v>82</v>
      </c>
      <c r="AW158" s="13" t="s">
        <v>33</v>
      </c>
      <c r="AX158" s="13" t="s">
        <v>72</v>
      </c>
      <c r="AY158" s="215" t="s">
        <v>146</v>
      </c>
    </row>
    <row r="159" spans="1:65" s="13" customFormat="1" ht="11.25">
      <c r="B159" s="205"/>
      <c r="C159" s="206"/>
      <c r="D159" s="201" t="s">
        <v>157</v>
      </c>
      <c r="E159" s="207" t="s">
        <v>19</v>
      </c>
      <c r="F159" s="208" t="s">
        <v>246</v>
      </c>
      <c r="G159" s="206"/>
      <c r="H159" s="209">
        <v>0.874</v>
      </c>
      <c r="I159" s="210"/>
      <c r="J159" s="206"/>
      <c r="K159" s="206"/>
      <c r="L159" s="211"/>
      <c r="M159" s="212"/>
      <c r="N159" s="213"/>
      <c r="O159" s="213"/>
      <c r="P159" s="213"/>
      <c r="Q159" s="213"/>
      <c r="R159" s="213"/>
      <c r="S159" s="213"/>
      <c r="T159" s="214"/>
      <c r="AT159" s="215" t="s">
        <v>157</v>
      </c>
      <c r="AU159" s="215" t="s">
        <v>82</v>
      </c>
      <c r="AV159" s="13" t="s">
        <v>82</v>
      </c>
      <c r="AW159" s="13" t="s">
        <v>33</v>
      </c>
      <c r="AX159" s="13" t="s">
        <v>72</v>
      </c>
      <c r="AY159" s="215" t="s">
        <v>146</v>
      </c>
    </row>
    <row r="160" spans="1:65" s="13" customFormat="1" ht="11.25">
      <c r="B160" s="205"/>
      <c r="C160" s="206"/>
      <c r="D160" s="201" t="s">
        <v>157</v>
      </c>
      <c r="E160" s="207" t="s">
        <v>19</v>
      </c>
      <c r="F160" s="208" t="s">
        <v>247</v>
      </c>
      <c r="G160" s="206"/>
      <c r="H160" s="209">
        <v>35</v>
      </c>
      <c r="I160" s="210"/>
      <c r="J160" s="206"/>
      <c r="K160" s="206"/>
      <c r="L160" s="211"/>
      <c r="M160" s="212"/>
      <c r="N160" s="213"/>
      <c r="O160" s="213"/>
      <c r="P160" s="213"/>
      <c r="Q160" s="213"/>
      <c r="R160" s="213"/>
      <c r="S160" s="213"/>
      <c r="T160" s="214"/>
      <c r="AT160" s="215" t="s">
        <v>157</v>
      </c>
      <c r="AU160" s="215" t="s">
        <v>82</v>
      </c>
      <c r="AV160" s="13" t="s">
        <v>82</v>
      </c>
      <c r="AW160" s="13" t="s">
        <v>33</v>
      </c>
      <c r="AX160" s="13" t="s">
        <v>72</v>
      </c>
      <c r="AY160" s="215" t="s">
        <v>146</v>
      </c>
    </row>
    <row r="161" spans="1:65" s="12" customFormat="1" ht="22.9" customHeight="1">
      <c r="B161" s="172"/>
      <c r="C161" s="173"/>
      <c r="D161" s="174" t="s">
        <v>71</v>
      </c>
      <c r="E161" s="186" t="s">
        <v>82</v>
      </c>
      <c r="F161" s="186" t="s">
        <v>248</v>
      </c>
      <c r="G161" s="173"/>
      <c r="H161" s="173"/>
      <c r="I161" s="176"/>
      <c r="J161" s="187">
        <f>BK161</f>
        <v>0</v>
      </c>
      <c r="K161" s="173"/>
      <c r="L161" s="178"/>
      <c r="M161" s="179"/>
      <c r="N161" s="180"/>
      <c r="O161" s="180"/>
      <c r="P161" s="181">
        <f>SUM(P162:P219)</f>
        <v>0</v>
      </c>
      <c r="Q161" s="180"/>
      <c r="R161" s="181">
        <f>SUM(R162:R219)</f>
        <v>42.288242018459989</v>
      </c>
      <c r="S161" s="180"/>
      <c r="T161" s="182">
        <f>SUM(T162:T219)</f>
        <v>0</v>
      </c>
      <c r="AR161" s="183" t="s">
        <v>80</v>
      </c>
      <c r="AT161" s="184" t="s">
        <v>71</v>
      </c>
      <c r="AU161" s="184" t="s">
        <v>80</v>
      </c>
      <c r="AY161" s="183" t="s">
        <v>146</v>
      </c>
      <c r="BK161" s="185">
        <f>SUM(BK162:BK219)</f>
        <v>0</v>
      </c>
    </row>
    <row r="162" spans="1:65" s="2" customFormat="1" ht="16.5" customHeight="1">
      <c r="A162" s="35"/>
      <c r="B162" s="36"/>
      <c r="C162" s="188" t="s">
        <v>249</v>
      </c>
      <c r="D162" s="188" t="s">
        <v>148</v>
      </c>
      <c r="E162" s="189" t="s">
        <v>250</v>
      </c>
      <c r="F162" s="190" t="s">
        <v>251</v>
      </c>
      <c r="G162" s="191" t="s">
        <v>161</v>
      </c>
      <c r="H162" s="192">
        <v>1.1259999999999999</v>
      </c>
      <c r="I162" s="193"/>
      <c r="J162" s="194">
        <f>ROUND(I162*H162,2)</f>
        <v>0</v>
      </c>
      <c r="K162" s="190" t="s">
        <v>152</v>
      </c>
      <c r="L162" s="40"/>
      <c r="M162" s="195" t="s">
        <v>19</v>
      </c>
      <c r="N162" s="196" t="s">
        <v>43</v>
      </c>
      <c r="O162" s="65"/>
      <c r="P162" s="197">
        <f>O162*H162</f>
        <v>0</v>
      </c>
      <c r="Q162" s="197">
        <v>1.98</v>
      </c>
      <c r="R162" s="197">
        <f>Q162*H162</f>
        <v>2.2294799999999997</v>
      </c>
      <c r="S162" s="197">
        <v>0</v>
      </c>
      <c r="T162" s="198">
        <f>S162*H162</f>
        <v>0</v>
      </c>
      <c r="U162" s="35"/>
      <c r="V162" s="35"/>
      <c r="W162" s="35"/>
      <c r="X162" s="35"/>
      <c r="Y162" s="35"/>
      <c r="Z162" s="35"/>
      <c r="AA162" s="35"/>
      <c r="AB162" s="35"/>
      <c r="AC162" s="35"/>
      <c r="AD162" s="35"/>
      <c r="AE162" s="35"/>
      <c r="AR162" s="199" t="s">
        <v>153</v>
      </c>
      <c r="AT162" s="199" t="s">
        <v>148</v>
      </c>
      <c r="AU162" s="199" t="s">
        <v>82</v>
      </c>
      <c r="AY162" s="18" t="s">
        <v>146</v>
      </c>
      <c r="BE162" s="200">
        <f>IF(N162="základní",J162,0)</f>
        <v>0</v>
      </c>
      <c r="BF162" s="200">
        <f>IF(N162="snížená",J162,0)</f>
        <v>0</v>
      </c>
      <c r="BG162" s="200">
        <f>IF(N162="zákl. přenesená",J162,0)</f>
        <v>0</v>
      </c>
      <c r="BH162" s="200">
        <f>IF(N162="sníž. přenesená",J162,0)</f>
        <v>0</v>
      </c>
      <c r="BI162" s="200">
        <f>IF(N162="nulová",J162,0)</f>
        <v>0</v>
      </c>
      <c r="BJ162" s="18" t="s">
        <v>80</v>
      </c>
      <c r="BK162" s="200">
        <f>ROUND(I162*H162,2)</f>
        <v>0</v>
      </c>
      <c r="BL162" s="18" t="s">
        <v>153</v>
      </c>
      <c r="BM162" s="199" t="s">
        <v>252</v>
      </c>
    </row>
    <row r="163" spans="1:65" s="2" customFormat="1" ht="11.25">
      <c r="A163" s="35"/>
      <c r="B163" s="36"/>
      <c r="C163" s="37"/>
      <c r="D163" s="201" t="s">
        <v>155</v>
      </c>
      <c r="E163" s="37"/>
      <c r="F163" s="202" t="s">
        <v>253</v>
      </c>
      <c r="G163" s="37"/>
      <c r="H163" s="37"/>
      <c r="I163" s="109"/>
      <c r="J163" s="37"/>
      <c r="K163" s="37"/>
      <c r="L163" s="40"/>
      <c r="M163" s="203"/>
      <c r="N163" s="204"/>
      <c r="O163" s="65"/>
      <c r="P163" s="65"/>
      <c r="Q163" s="65"/>
      <c r="R163" s="65"/>
      <c r="S163" s="65"/>
      <c r="T163" s="66"/>
      <c r="U163" s="35"/>
      <c r="V163" s="35"/>
      <c r="W163" s="35"/>
      <c r="X163" s="35"/>
      <c r="Y163" s="35"/>
      <c r="Z163" s="35"/>
      <c r="AA163" s="35"/>
      <c r="AB163" s="35"/>
      <c r="AC163" s="35"/>
      <c r="AD163" s="35"/>
      <c r="AE163" s="35"/>
      <c r="AT163" s="18" t="s">
        <v>155</v>
      </c>
      <c r="AU163" s="18" t="s">
        <v>82</v>
      </c>
    </row>
    <row r="164" spans="1:65" s="14" customFormat="1" ht="11.25">
      <c r="B164" s="216"/>
      <c r="C164" s="217"/>
      <c r="D164" s="201" t="s">
        <v>157</v>
      </c>
      <c r="E164" s="218" t="s">
        <v>19</v>
      </c>
      <c r="F164" s="219" t="s">
        <v>254</v>
      </c>
      <c r="G164" s="217"/>
      <c r="H164" s="218" t="s">
        <v>19</v>
      </c>
      <c r="I164" s="220"/>
      <c r="J164" s="217"/>
      <c r="K164" s="217"/>
      <c r="L164" s="221"/>
      <c r="M164" s="222"/>
      <c r="N164" s="223"/>
      <c r="O164" s="223"/>
      <c r="P164" s="223"/>
      <c r="Q164" s="223"/>
      <c r="R164" s="223"/>
      <c r="S164" s="223"/>
      <c r="T164" s="224"/>
      <c r="AT164" s="225" t="s">
        <v>157</v>
      </c>
      <c r="AU164" s="225" t="s">
        <v>82</v>
      </c>
      <c r="AV164" s="14" t="s">
        <v>80</v>
      </c>
      <c r="AW164" s="14" t="s">
        <v>33</v>
      </c>
      <c r="AX164" s="14" t="s">
        <v>72</v>
      </c>
      <c r="AY164" s="225" t="s">
        <v>146</v>
      </c>
    </row>
    <row r="165" spans="1:65" s="13" customFormat="1" ht="11.25">
      <c r="B165" s="205"/>
      <c r="C165" s="206"/>
      <c r="D165" s="201" t="s">
        <v>157</v>
      </c>
      <c r="E165" s="207" t="s">
        <v>19</v>
      </c>
      <c r="F165" s="208" t="s">
        <v>255</v>
      </c>
      <c r="G165" s="206"/>
      <c r="H165" s="209">
        <v>0.129</v>
      </c>
      <c r="I165" s="210"/>
      <c r="J165" s="206"/>
      <c r="K165" s="206"/>
      <c r="L165" s="211"/>
      <c r="M165" s="212"/>
      <c r="N165" s="213"/>
      <c r="O165" s="213"/>
      <c r="P165" s="213"/>
      <c r="Q165" s="213"/>
      <c r="R165" s="213"/>
      <c r="S165" s="213"/>
      <c r="T165" s="214"/>
      <c r="AT165" s="215" t="s">
        <v>157</v>
      </c>
      <c r="AU165" s="215" t="s">
        <v>82</v>
      </c>
      <c r="AV165" s="13" t="s">
        <v>82</v>
      </c>
      <c r="AW165" s="13" t="s">
        <v>33</v>
      </c>
      <c r="AX165" s="13" t="s">
        <v>72</v>
      </c>
      <c r="AY165" s="215" t="s">
        <v>146</v>
      </c>
    </row>
    <row r="166" spans="1:65" s="13" customFormat="1" ht="11.25">
      <c r="B166" s="205"/>
      <c r="C166" s="206"/>
      <c r="D166" s="201" t="s">
        <v>157</v>
      </c>
      <c r="E166" s="207" t="s">
        <v>19</v>
      </c>
      <c r="F166" s="208" t="s">
        <v>256</v>
      </c>
      <c r="G166" s="206"/>
      <c r="H166" s="209">
        <v>0.63200000000000001</v>
      </c>
      <c r="I166" s="210"/>
      <c r="J166" s="206"/>
      <c r="K166" s="206"/>
      <c r="L166" s="211"/>
      <c r="M166" s="212"/>
      <c r="N166" s="213"/>
      <c r="O166" s="213"/>
      <c r="P166" s="213"/>
      <c r="Q166" s="213"/>
      <c r="R166" s="213"/>
      <c r="S166" s="213"/>
      <c r="T166" s="214"/>
      <c r="AT166" s="215" t="s">
        <v>157</v>
      </c>
      <c r="AU166" s="215" t="s">
        <v>82</v>
      </c>
      <c r="AV166" s="13" t="s">
        <v>82</v>
      </c>
      <c r="AW166" s="13" t="s">
        <v>33</v>
      </c>
      <c r="AX166" s="13" t="s">
        <v>72</v>
      </c>
      <c r="AY166" s="215" t="s">
        <v>146</v>
      </c>
    </row>
    <row r="167" spans="1:65" s="13" customFormat="1" ht="11.25">
      <c r="B167" s="205"/>
      <c r="C167" s="206"/>
      <c r="D167" s="201" t="s">
        <v>157</v>
      </c>
      <c r="E167" s="207" t="s">
        <v>19</v>
      </c>
      <c r="F167" s="208" t="s">
        <v>257</v>
      </c>
      <c r="G167" s="206"/>
      <c r="H167" s="209">
        <v>0.36499999999999999</v>
      </c>
      <c r="I167" s="210"/>
      <c r="J167" s="206"/>
      <c r="K167" s="206"/>
      <c r="L167" s="211"/>
      <c r="M167" s="212"/>
      <c r="N167" s="213"/>
      <c r="O167" s="213"/>
      <c r="P167" s="213"/>
      <c r="Q167" s="213"/>
      <c r="R167" s="213"/>
      <c r="S167" s="213"/>
      <c r="T167" s="214"/>
      <c r="AT167" s="215" t="s">
        <v>157</v>
      </c>
      <c r="AU167" s="215" t="s">
        <v>82</v>
      </c>
      <c r="AV167" s="13" t="s">
        <v>82</v>
      </c>
      <c r="AW167" s="13" t="s">
        <v>33</v>
      </c>
      <c r="AX167" s="13" t="s">
        <v>72</v>
      </c>
      <c r="AY167" s="215" t="s">
        <v>146</v>
      </c>
    </row>
    <row r="168" spans="1:65" s="2" customFormat="1" ht="16.5" customHeight="1">
      <c r="A168" s="35"/>
      <c r="B168" s="36"/>
      <c r="C168" s="188" t="s">
        <v>258</v>
      </c>
      <c r="D168" s="188" t="s">
        <v>148</v>
      </c>
      <c r="E168" s="189" t="s">
        <v>259</v>
      </c>
      <c r="F168" s="190" t="s">
        <v>260</v>
      </c>
      <c r="G168" s="191" t="s">
        <v>161</v>
      </c>
      <c r="H168" s="192">
        <v>2.2519999999999998</v>
      </c>
      <c r="I168" s="193"/>
      <c r="J168" s="194">
        <f>ROUND(I168*H168,2)</f>
        <v>0</v>
      </c>
      <c r="K168" s="190" t="s">
        <v>152</v>
      </c>
      <c r="L168" s="40"/>
      <c r="M168" s="195" t="s">
        <v>19</v>
      </c>
      <c r="N168" s="196" t="s">
        <v>43</v>
      </c>
      <c r="O168" s="65"/>
      <c r="P168" s="197">
        <f>O168*H168</f>
        <v>0</v>
      </c>
      <c r="Q168" s="197">
        <v>2.45329</v>
      </c>
      <c r="R168" s="197">
        <f>Q168*H168</f>
        <v>5.5248090799999998</v>
      </c>
      <c r="S168" s="197">
        <v>0</v>
      </c>
      <c r="T168" s="198">
        <f>S168*H168</f>
        <v>0</v>
      </c>
      <c r="U168" s="35"/>
      <c r="V168" s="35"/>
      <c r="W168" s="35"/>
      <c r="X168" s="35"/>
      <c r="Y168" s="35"/>
      <c r="Z168" s="35"/>
      <c r="AA168" s="35"/>
      <c r="AB168" s="35"/>
      <c r="AC168" s="35"/>
      <c r="AD168" s="35"/>
      <c r="AE168" s="35"/>
      <c r="AR168" s="199" t="s">
        <v>153</v>
      </c>
      <c r="AT168" s="199" t="s">
        <v>148</v>
      </c>
      <c r="AU168" s="199" t="s">
        <v>82</v>
      </c>
      <c r="AY168" s="18" t="s">
        <v>146</v>
      </c>
      <c r="BE168" s="200">
        <f>IF(N168="základní",J168,0)</f>
        <v>0</v>
      </c>
      <c r="BF168" s="200">
        <f>IF(N168="snížená",J168,0)</f>
        <v>0</v>
      </c>
      <c r="BG168" s="200">
        <f>IF(N168="zákl. přenesená",J168,0)</f>
        <v>0</v>
      </c>
      <c r="BH168" s="200">
        <f>IF(N168="sníž. přenesená",J168,0)</f>
        <v>0</v>
      </c>
      <c r="BI168" s="200">
        <f>IF(N168="nulová",J168,0)</f>
        <v>0</v>
      </c>
      <c r="BJ168" s="18" t="s">
        <v>80</v>
      </c>
      <c r="BK168" s="200">
        <f>ROUND(I168*H168,2)</f>
        <v>0</v>
      </c>
      <c r="BL168" s="18" t="s">
        <v>153</v>
      </c>
      <c r="BM168" s="199" t="s">
        <v>261</v>
      </c>
    </row>
    <row r="169" spans="1:65" s="2" customFormat="1" ht="11.25">
      <c r="A169" s="35"/>
      <c r="B169" s="36"/>
      <c r="C169" s="37"/>
      <c r="D169" s="201" t="s">
        <v>155</v>
      </c>
      <c r="E169" s="37"/>
      <c r="F169" s="202" t="s">
        <v>262</v>
      </c>
      <c r="G169" s="37"/>
      <c r="H169" s="37"/>
      <c r="I169" s="109"/>
      <c r="J169" s="37"/>
      <c r="K169" s="37"/>
      <c r="L169" s="40"/>
      <c r="M169" s="203"/>
      <c r="N169" s="204"/>
      <c r="O169" s="65"/>
      <c r="P169" s="65"/>
      <c r="Q169" s="65"/>
      <c r="R169" s="65"/>
      <c r="S169" s="65"/>
      <c r="T169" s="66"/>
      <c r="U169" s="35"/>
      <c r="V169" s="35"/>
      <c r="W169" s="35"/>
      <c r="X169" s="35"/>
      <c r="Y169" s="35"/>
      <c r="Z169" s="35"/>
      <c r="AA169" s="35"/>
      <c r="AB169" s="35"/>
      <c r="AC169" s="35"/>
      <c r="AD169" s="35"/>
      <c r="AE169" s="35"/>
      <c r="AT169" s="18" t="s">
        <v>155</v>
      </c>
      <c r="AU169" s="18" t="s">
        <v>82</v>
      </c>
    </row>
    <row r="170" spans="1:65" s="14" customFormat="1" ht="11.25">
      <c r="B170" s="216"/>
      <c r="C170" s="217"/>
      <c r="D170" s="201" t="s">
        <v>157</v>
      </c>
      <c r="E170" s="218" t="s">
        <v>19</v>
      </c>
      <c r="F170" s="219" t="s">
        <v>254</v>
      </c>
      <c r="G170" s="217"/>
      <c r="H170" s="218" t="s">
        <v>19</v>
      </c>
      <c r="I170" s="220"/>
      <c r="J170" s="217"/>
      <c r="K170" s="217"/>
      <c r="L170" s="221"/>
      <c r="M170" s="222"/>
      <c r="N170" s="223"/>
      <c r="O170" s="223"/>
      <c r="P170" s="223"/>
      <c r="Q170" s="223"/>
      <c r="R170" s="223"/>
      <c r="S170" s="223"/>
      <c r="T170" s="224"/>
      <c r="AT170" s="225" t="s">
        <v>157</v>
      </c>
      <c r="AU170" s="225" t="s">
        <v>82</v>
      </c>
      <c r="AV170" s="14" t="s">
        <v>80</v>
      </c>
      <c r="AW170" s="14" t="s">
        <v>33</v>
      </c>
      <c r="AX170" s="14" t="s">
        <v>72</v>
      </c>
      <c r="AY170" s="225" t="s">
        <v>146</v>
      </c>
    </row>
    <row r="171" spans="1:65" s="13" customFormat="1" ht="11.25">
      <c r="B171" s="205"/>
      <c r="C171" s="206"/>
      <c r="D171" s="201" t="s">
        <v>157</v>
      </c>
      <c r="E171" s="207" t="s">
        <v>19</v>
      </c>
      <c r="F171" s="208" t="s">
        <v>263</v>
      </c>
      <c r="G171" s="206"/>
      <c r="H171" s="209">
        <v>0.25700000000000001</v>
      </c>
      <c r="I171" s="210"/>
      <c r="J171" s="206"/>
      <c r="K171" s="206"/>
      <c r="L171" s="211"/>
      <c r="M171" s="212"/>
      <c r="N171" s="213"/>
      <c r="O171" s="213"/>
      <c r="P171" s="213"/>
      <c r="Q171" s="213"/>
      <c r="R171" s="213"/>
      <c r="S171" s="213"/>
      <c r="T171" s="214"/>
      <c r="AT171" s="215" t="s">
        <v>157</v>
      </c>
      <c r="AU171" s="215" t="s">
        <v>82</v>
      </c>
      <c r="AV171" s="13" t="s">
        <v>82</v>
      </c>
      <c r="AW171" s="13" t="s">
        <v>33</v>
      </c>
      <c r="AX171" s="13" t="s">
        <v>72</v>
      </c>
      <c r="AY171" s="215" t="s">
        <v>146</v>
      </c>
    </row>
    <row r="172" spans="1:65" s="13" customFormat="1" ht="11.25">
      <c r="B172" s="205"/>
      <c r="C172" s="206"/>
      <c r="D172" s="201" t="s">
        <v>157</v>
      </c>
      <c r="E172" s="207" t="s">
        <v>19</v>
      </c>
      <c r="F172" s="208" t="s">
        <v>264</v>
      </c>
      <c r="G172" s="206"/>
      <c r="H172" s="209">
        <v>1.2649999999999999</v>
      </c>
      <c r="I172" s="210"/>
      <c r="J172" s="206"/>
      <c r="K172" s="206"/>
      <c r="L172" s="211"/>
      <c r="M172" s="212"/>
      <c r="N172" s="213"/>
      <c r="O172" s="213"/>
      <c r="P172" s="213"/>
      <c r="Q172" s="213"/>
      <c r="R172" s="213"/>
      <c r="S172" s="213"/>
      <c r="T172" s="214"/>
      <c r="AT172" s="215" t="s">
        <v>157</v>
      </c>
      <c r="AU172" s="215" t="s">
        <v>82</v>
      </c>
      <c r="AV172" s="13" t="s">
        <v>82</v>
      </c>
      <c r="AW172" s="13" t="s">
        <v>33</v>
      </c>
      <c r="AX172" s="13" t="s">
        <v>72</v>
      </c>
      <c r="AY172" s="215" t="s">
        <v>146</v>
      </c>
    </row>
    <row r="173" spans="1:65" s="13" customFormat="1" ht="11.25">
      <c r="B173" s="205"/>
      <c r="C173" s="206"/>
      <c r="D173" s="201" t="s">
        <v>157</v>
      </c>
      <c r="E173" s="207" t="s">
        <v>19</v>
      </c>
      <c r="F173" s="208" t="s">
        <v>265</v>
      </c>
      <c r="G173" s="206"/>
      <c r="H173" s="209">
        <v>0.73</v>
      </c>
      <c r="I173" s="210"/>
      <c r="J173" s="206"/>
      <c r="K173" s="206"/>
      <c r="L173" s="211"/>
      <c r="M173" s="212"/>
      <c r="N173" s="213"/>
      <c r="O173" s="213"/>
      <c r="P173" s="213"/>
      <c r="Q173" s="213"/>
      <c r="R173" s="213"/>
      <c r="S173" s="213"/>
      <c r="T173" s="214"/>
      <c r="AT173" s="215" t="s">
        <v>157</v>
      </c>
      <c r="AU173" s="215" t="s">
        <v>82</v>
      </c>
      <c r="AV173" s="13" t="s">
        <v>82</v>
      </c>
      <c r="AW173" s="13" t="s">
        <v>33</v>
      </c>
      <c r="AX173" s="13" t="s">
        <v>72</v>
      </c>
      <c r="AY173" s="215" t="s">
        <v>146</v>
      </c>
    </row>
    <row r="174" spans="1:65" s="2" customFormat="1" ht="16.5" customHeight="1">
      <c r="A174" s="35"/>
      <c r="B174" s="36"/>
      <c r="C174" s="188" t="s">
        <v>266</v>
      </c>
      <c r="D174" s="188" t="s">
        <v>148</v>
      </c>
      <c r="E174" s="189" t="s">
        <v>267</v>
      </c>
      <c r="F174" s="190" t="s">
        <v>268</v>
      </c>
      <c r="G174" s="191" t="s">
        <v>161</v>
      </c>
      <c r="H174" s="192">
        <v>4.13</v>
      </c>
      <c r="I174" s="193"/>
      <c r="J174" s="194">
        <f>ROUND(I174*H174,2)</f>
        <v>0</v>
      </c>
      <c r="K174" s="190" t="s">
        <v>152</v>
      </c>
      <c r="L174" s="40"/>
      <c r="M174" s="195" t="s">
        <v>19</v>
      </c>
      <c r="N174" s="196" t="s">
        <v>43</v>
      </c>
      <c r="O174" s="65"/>
      <c r="P174" s="197">
        <f>O174*H174</f>
        <v>0</v>
      </c>
      <c r="Q174" s="197">
        <v>2.45329</v>
      </c>
      <c r="R174" s="197">
        <f>Q174*H174</f>
        <v>10.1320877</v>
      </c>
      <c r="S174" s="197">
        <v>0</v>
      </c>
      <c r="T174" s="198">
        <f>S174*H174</f>
        <v>0</v>
      </c>
      <c r="U174" s="35"/>
      <c r="V174" s="35"/>
      <c r="W174" s="35"/>
      <c r="X174" s="35"/>
      <c r="Y174" s="35"/>
      <c r="Z174" s="35"/>
      <c r="AA174" s="35"/>
      <c r="AB174" s="35"/>
      <c r="AC174" s="35"/>
      <c r="AD174" s="35"/>
      <c r="AE174" s="35"/>
      <c r="AR174" s="199" t="s">
        <v>153</v>
      </c>
      <c r="AT174" s="199" t="s">
        <v>148</v>
      </c>
      <c r="AU174" s="199" t="s">
        <v>82</v>
      </c>
      <c r="AY174" s="18" t="s">
        <v>146</v>
      </c>
      <c r="BE174" s="200">
        <f>IF(N174="základní",J174,0)</f>
        <v>0</v>
      </c>
      <c r="BF174" s="200">
        <f>IF(N174="snížená",J174,0)</f>
        <v>0</v>
      </c>
      <c r="BG174" s="200">
        <f>IF(N174="zákl. přenesená",J174,0)</f>
        <v>0</v>
      </c>
      <c r="BH174" s="200">
        <f>IF(N174="sníž. přenesená",J174,0)</f>
        <v>0</v>
      </c>
      <c r="BI174" s="200">
        <f>IF(N174="nulová",J174,0)</f>
        <v>0</v>
      </c>
      <c r="BJ174" s="18" t="s">
        <v>80</v>
      </c>
      <c r="BK174" s="200">
        <f>ROUND(I174*H174,2)</f>
        <v>0</v>
      </c>
      <c r="BL174" s="18" t="s">
        <v>153</v>
      </c>
      <c r="BM174" s="199" t="s">
        <v>269</v>
      </c>
    </row>
    <row r="175" spans="1:65" s="2" customFormat="1" ht="11.25">
      <c r="A175" s="35"/>
      <c r="B175" s="36"/>
      <c r="C175" s="37"/>
      <c r="D175" s="201" t="s">
        <v>155</v>
      </c>
      <c r="E175" s="37"/>
      <c r="F175" s="202" t="s">
        <v>270</v>
      </c>
      <c r="G175" s="37"/>
      <c r="H175" s="37"/>
      <c r="I175" s="109"/>
      <c r="J175" s="37"/>
      <c r="K175" s="37"/>
      <c r="L175" s="40"/>
      <c r="M175" s="203"/>
      <c r="N175" s="204"/>
      <c r="O175" s="65"/>
      <c r="P175" s="65"/>
      <c r="Q175" s="65"/>
      <c r="R175" s="65"/>
      <c r="S175" s="65"/>
      <c r="T175" s="66"/>
      <c r="U175" s="35"/>
      <c r="V175" s="35"/>
      <c r="W175" s="35"/>
      <c r="X175" s="35"/>
      <c r="Y175" s="35"/>
      <c r="Z175" s="35"/>
      <c r="AA175" s="35"/>
      <c r="AB175" s="35"/>
      <c r="AC175" s="35"/>
      <c r="AD175" s="35"/>
      <c r="AE175" s="35"/>
      <c r="AT175" s="18" t="s">
        <v>155</v>
      </c>
      <c r="AU175" s="18" t="s">
        <v>82</v>
      </c>
    </row>
    <row r="176" spans="1:65" s="14" customFormat="1" ht="11.25">
      <c r="B176" s="216"/>
      <c r="C176" s="217"/>
      <c r="D176" s="201" t="s">
        <v>157</v>
      </c>
      <c r="E176" s="218" t="s">
        <v>19</v>
      </c>
      <c r="F176" s="219" t="s">
        <v>254</v>
      </c>
      <c r="G176" s="217"/>
      <c r="H176" s="218" t="s">
        <v>19</v>
      </c>
      <c r="I176" s="220"/>
      <c r="J176" s="217"/>
      <c r="K176" s="217"/>
      <c r="L176" s="221"/>
      <c r="M176" s="222"/>
      <c r="N176" s="223"/>
      <c r="O176" s="223"/>
      <c r="P176" s="223"/>
      <c r="Q176" s="223"/>
      <c r="R176" s="223"/>
      <c r="S176" s="223"/>
      <c r="T176" s="224"/>
      <c r="AT176" s="225" t="s">
        <v>157</v>
      </c>
      <c r="AU176" s="225" t="s">
        <v>82</v>
      </c>
      <c r="AV176" s="14" t="s">
        <v>80</v>
      </c>
      <c r="AW176" s="14" t="s">
        <v>33</v>
      </c>
      <c r="AX176" s="14" t="s">
        <v>72</v>
      </c>
      <c r="AY176" s="225" t="s">
        <v>146</v>
      </c>
    </row>
    <row r="177" spans="1:65" s="13" customFormat="1" ht="11.25">
      <c r="B177" s="205"/>
      <c r="C177" s="206"/>
      <c r="D177" s="201" t="s">
        <v>157</v>
      </c>
      <c r="E177" s="207" t="s">
        <v>19</v>
      </c>
      <c r="F177" s="208" t="s">
        <v>271</v>
      </c>
      <c r="G177" s="206"/>
      <c r="H177" s="209">
        <v>1.673</v>
      </c>
      <c r="I177" s="210"/>
      <c r="J177" s="206"/>
      <c r="K177" s="206"/>
      <c r="L177" s="211"/>
      <c r="M177" s="212"/>
      <c r="N177" s="213"/>
      <c r="O177" s="213"/>
      <c r="P177" s="213"/>
      <c r="Q177" s="213"/>
      <c r="R177" s="213"/>
      <c r="S177" s="213"/>
      <c r="T177" s="214"/>
      <c r="AT177" s="215" t="s">
        <v>157</v>
      </c>
      <c r="AU177" s="215" t="s">
        <v>82</v>
      </c>
      <c r="AV177" s="13" t="s">
        <v>82</v>
      </c>
      <c r="AW177" s="13" t="s">
        <v>33</v>
      </c>
      <c r="AX177" s="13" t="s">
        <v>72</v>
      </c>
      <c r="AY177" s="215" t="s">
        <v>146</v>
      </c>
    </row>
    <row r="178" spans="1:65" s="13" customFormat="1" ht="11.25">
      <c r="B178" s="205"/>
      <c r="C178" s="206"/>
      <c r="D178" s="201" t="s">
        <v>157</v>
      </c>
      <c r="E178" s="207" t="s">
        <v>19</v>
      </c>
      <c r="F178" s="208" t="s">
        <v>272</v>
      </c>
      <c r="G178" s="206"/>
      <c r="H178" s="209">
        <v>0.56499999999999995</v>
      </c>
      <c r="I178" s="210"/>
      <c r="J178" s="206"/>
      <c r="K178" s="206"/>
      <c r="L178" s="211"/>
      <c r="M178" s="212"/>
      <c r="N178" s="213"/>
      <c r="O178" s="213"/>
      <c r="P178" s="213"/>
      <c r="Q178" s="213"/>
      <c r="R178" s="213"/>
      <c r="S178" s="213"/>
      <c r="T178" s="214"/>
      <c r="AT178" s="215" t="s">
        <v>157</v>
      </c>
      <c r="AU178" s="215" t="s">
        <v>82</v>
      </c>
      <c r="AV178" s="13" t="s">
        <v>82</v>
      </c>
      <c r="AW178" s="13" t="s">
        <v>33</v>
      </c>
      <c r="AX178" s="13" t="s">
        <v>72</v>
      </c>
      <c r="AY178" s="215" t="s">
        <v>146</v>
      </c>
    </row>
    <row r="179" spans="1:65" s="13" customFormat="1" ht="11.25">
      <c r="B179" s="205"/>
      <c r="C179" s="206"/>
      <c r="D179" s="201" t="s">
        <v>157</v>
      </c>
      <c r="E179" s="207" t="s">
        <v>19</v>
      </c>
      <c r="F179" s="208" t="s">
        <v>273</v>
      </c>
      <c r="G179" s="206"/>
      <c r="H179" s="209">
        <v>0.79700000000000004</v>
      </c>
      <c r="I179" s="210"/>
      <c r="J179" s="206"/>
      <c r="K179" s="206"/>
      <c r="L179" s="211"/>
      <c r="M179" s="212"/>
      <c r="N179" s="213"/>
      <c r="O179" s="213"/>
      <c r="P179" s="213"/>
      <c r="Q179" s="213"/>
      <c r="R179" s="213"/>
      <c r="S179" s="213"/>
      <c r="T179" s="214"/>
      <c r="AT179" s="215" t="s">
        <v>157</v>
      </c>
      <c r="AU179" s="215" t="s">
        <v>82</v>
      </c>
      <c r="AV179" s="13" t="s">
        <v>82</v>
      </c>
      <c r="AW179" s="13" t="s">
        <v>33</v>
      </c>
      <c r="AX179" s="13" t="s">
        <v>72</v>
      </c>
      <c r="AY179" s="215" t="s">
        <v>146</v>
      </c>
    </row>
    <row r="180" spans="1:65" s="13" customFormat="1" ht="11.25">
      <c r="B180" s="205"/>
      <c r="C180" s="206"/>
      <c r="D180" s="201" t="s">
        <v>157</v>
      </c>
      <c r="E180" s="207" t="s">
        <v>19</v>
      </c>
      <c r="F180" s="208" t="s">
        <v>274</v>
      </c>
      <c r="G180" s="206"/>
      <c r="H180" s="209">
        <v>1.095</v>
      </c>
      <c r="I180" s="210"/>
      <c r="J180" s="206"/>
      <c r="K180" s="206"/>
      <c r="L180" s="211"/>
      <c r="M180" s="212"/>
      <c r="N180" s="213"/>
      <c r="O180" s="213"/>
      <c r="P180" s="213"/>
      <c r="Q180" s="213"/>
      <c r="R180" s="213"/>
      <c r="S180" s="213"/>
      <c r="T180" s="214"/>
      <c r="AT180" s="215" t="s">
        <v>157</v>
      </c>
      <c r="AU180" s="215" t="s">
        <v>82</v>
      </c>
      <c r="AV180" s="13" t="s">
        <v>82</v>
      </c>
      <c r="AW180" s="13" t="s">
        <v>33</v>
      </c>
      <c r="AX180" s="13" t="s">
        <v>72</v>
      </c>
      <c r="AY180" s="215" t="s">
        <v>146</v>
      </c>
    </row>
    <row r="181" spans="1:65" s="2" customFormat="1" ht="16.5" customHeight="1">
      <c r="A181" s="35"/>
      <c r="B181" s="36"/>
      <c r="C181" s="188" t="s">
        <v>275</v>
      </c>
      <c r="D181" s="188" t="s">
        <v>148</v>
      </c>
      <c r="E181" s="189" t="s">
        <v>276</v>
      </c>
      <c r="F181" s="190" t="s">
        <v>277</v>
      </c>
      <c r="G181" s="191" t="s">
        <v>151</v>
      </c>
      <c r="H181" s="192">
        <v>2.93</v>
      </c>
      <c r="I181" s="193"/>
      <c r="J181" s="194">
        <f>ROUND(I181*H181,2)</f>
        <v>0</v>
      </c>
      <c r="K181" s="190" t="s">
        <v>152</v>
      </c>
      <c r="L181" s="40"/>
      <c r="M181" s="195" t="s">
        <v>19</v>
      </c>
      <c r="N181" s="196" t="s">
        <v>43</v>
      </c>
      <c r="O181" s="65"/>
      <c r="P181" s="197">
        <f>O181*H181</f>
        <v>0</v>
      </c>
      <c r="Q181" s="197">
        <v>2.4719E-3</v>
      </c>
      <c r="R181" s="197">
        <f>Q181*H181</f>
        <v>7.2426670000000004E-3</v>
      </c>
      <c r="S181" s="197">
        <v>0</v>
      </c>
      <c r="T181" s="198">
        <f>S181*H181</f>
        <v>0</v>
      </c>
      <c r="U181" s="35"/>
      <c r="V181" s="35"/>
      <c r="W181" s="35"/>
      <c r="X181" s="35"/>
      <c r="Y181" s="35"/>
      <c r="Z181" s="35"/>
      <c r="AA181" s="35"/>
      <c r="AB181" s="35"/>
      <c r="AC181" s="35"/>
      <c r="AD181" s="35"/>
      <c r="AE181" s="35"/>
      <c r="AR181" s="199" t="s">
        <v>153</v>
      </c>
      <c r="AT181" s="199" t="s">
        <v>148</v>
      </c>
      <c r="AU181" s="199" t="s">
        <v>82</v>
      </c>
      <c r="AY181" s="18" t="s">
        <v>146</v>
      </c>
      <c r="BE181" s="200">
        <f>IF(N181="základní",J181,0)</f>
        <v>0</v>
      </c>
      <c r="BF181" s="200">
        <f>IF(N181="snížená",J181,0)</f>
        <v>0</v>
      </c>
      <c r="BG181" s="200">
        <f>IF(N181="zákl. přenesená",J181,0)</f>
        <v>0</v>
      </c>
      <c r="BH181" s="200">
        <f>IF(N181="sníž. přenesená",J181,0)</f>
        <v>0</v>
      </c>
      <c r="BI181" s="200">
        <f>IF(N181="nulová",J181,0)</f>
        <v>0</v>
      </c>
      <c r="BJ181" s="18" t="s">
        <v>80</v>
      </c>
      <c r="BK181" s="200">
        <f>ROUND(I181*H181,2)</f>
        <v>0</v>
      </c>
      <c r="BL181" s="18" t="s">
        <v>153</v>
      </c>
      <c r="BM181" s="199" t="s">
        <v>278</v>
      </c>
    </row>
    <row r="182" spans="1:65" s="2" customFormat="1" ht="11.25">
      <c r="A182" s="35"/>
      <c r="B182" s="36"/>
      <c r="C182" s="37"/>
      <c r="D182" s="201" t="s">
        <v>155</v>
      </c>
      <c r="E182" s="37"/>
      <c r="F182" s="202" t="s">
        <v>279</v>
      </c>
      <c r="G182" s="37"/>
      <c r="H182" s="37"/>
      <c r="I182" s="109"/>
      <c r="J182" s="37"/>
      <c r="K182" s="37"/>
      <c r="L182" s="40"/>
      <c r="M182" s="203"/>
      <c r="N182" s="204"/>
      <c r="O182" s="65"/>
      <c r="P182" s="65"/>
      <c r="Q182" s="65"/>
      <c r="R182" s="65"/>
      <c r="S182" s="65"/>
      <c r="T182" s="66"/>
      <c r="U182" s="35"/>
      <c r="V182" s="35"/>
      <c r="W182" s="35"/>
      <c r="X182" s="35"/>
      <c r="Y182" s="35"/>
      <c r="Z182" s="35"/>
      <c r="AA182" s="35"/>
      <c r="AB182" s="35"/>
      <c r="AC182" s="35"/>
      <c r="AD182" s="35"/>
      <c r="AE182" s="35"/>
      <c r="AT182" s="18" t="s">
        <v>155</v>
      </c>
      <c r="AU182" s="18" t="s">
        <v>82</v>
      </c>
    </row>
    <row r="183" spans="1:65" s="14" customFormat="1" ht="11.25">
      <c r="B183" s="216"/>
      <c r="C183" s="217"/>
      <c r="D183" s="201" t="s">
        <v>157</v>
      </c>
      <c r="E183" s="218" t="s">
        <v>19</v>
      </c>
      <c r="F183" s="219" t="s">
        <v>254</v>
      </c>
      <c r="G183" s="217"/>
      <c r="H183" s="218" t="s">
        <v>19</v>
      </c>
      <c r="I183" s="220"/>
      <c r="J183" s="217"/>
      <c r="K183" s="217"/>
      <c r="L183" s="221"/>
      <c r="M183" s="222"/>
      <c r="N183" s="223"/>
      <c r="O183" s="223"/>
      <c r="P183" s="223"/>
      <c r="Q183" s="223"/>
      <c r="R183" s="223"/>
      <c r="S183" s="223"/>
      <c r="T183" s="224"/>
      <c r="AT183" s="225" t="s">
        <v>157</v>
      </c>
      <c r="AU183" s="225" t="s">
        <v>82</v>
      </c>
      <c r="AV183" s="14" t="s">
        <v>80</v>
      </c>
      <c r="AW183" s="14" t="s">
        <v>33</v>
      </c>
      <c r="AX183" s="14" t="s">
        <v>72</v>
      </c>
      <c r="AY183" s="225" t="s">
        <v>146</v>
      </c>
    </row>
    <row r="184" spans="1:65" s="13" customFormat="1" ht="11.25">
      <c r="B184" s="205"/>
      <c r="C184" s="206"/>
      <c r="D184" s="201" t="s">
        <v>157</v>
      </c>
      <c r="E184" s="207" t="s">
        <v>19</v>
      </c>
      <c r="F184" s="208" t="s">
        <v>280</v>
      </c>
      <c r="G184" s="206"/>
      <c r="H184" s="209">
        <v>1.1819999999999999</v>
      </c>
      <c r="I184" s="210"/>
      <c r="J184" s="206"/>
      <c r="K184" s="206"/>
      <c r="L184" s="211"/>
      <c r="M184" s="212"/>
      <c r="N184" s="213"/>
      <c r="O184" s="213"/>
      <c r="P184" s="213"/>
      <c r="Q184" s="213"/>
      <c r="R184" s="213"/>
      <c r="S184" s="213"/>
      <c r="T184" s="214"/>
      <c r="AT184" s="215" t="s">
        <v>157</v>
      </c>
      <c r="AU184" s="215" t="s">
        <v>82</v>
      </c>
      <c r="AV184" s="13" t="s">
        <v>82</v>
      </c>
      <c r="AW184" s="13" t="s">
        <v>33</v>
      </c>
      <c r="AX184" s="13" t="s">
        <v>72</v>
      </c>
      <c r="AY184" s="215" t="s">
        <v>146</v>
      </c>
    </row>
    <row r="185" spans="1:65" s="13" customFormat="1" ht="11.25">
      <c r="B185" s="205"/>
      <c r="C185" s="206"/>
      <c r="D185" s="201" t="s">
        <v>157</v>
      </c>
      <c r="E185" s="207" t="s">
        <v>19</v>
      </c>
      <c r="F185" s="208" t="s">
        <v>281</v>
      </c>
      <c r="G185" s="206"/>
      <c r="H185" s="209">
        <v>0.36499999999999999</v>
      </c>
      <c r="I185" s="210"/>
      <c r="J185" s="206"/>
      <c r="K185" s="206"/>
      <c r="L185" s="211"/>
      <c r="M185" s="212"/>
      <c r="N185" s="213"/>
      <c r="O185" s="213"/>
      <c r="P185" s="213"/>
      <c r="Q185" s="213"/>
      <c r="R185" s="213"/>
      <c r="S185" s="213"/>
      <c r="T185" s="214"/>
      <c r="AT185" s="215" t="s">
        <v>157</v>
      </c>
      <c r="AU185" s="215" t="s">
        <v>82</v>
      </c>
      <c r="AV185" s="13" t="s">
        <v>82</v>
      </c>
      <c r="AW185" s="13" t="s">
        <v>33</v>
      </c>
      <c r="AX185" s="13" t="s">
        <v>72</v>
      </c>
      <c r="AY185" s="215" t="s">
        <v>146</v>
      </c>
    </row>
    <row r="186" spans="1:65" s="13" customFormat="1" ht="11.25">
      <c r="B186" s="205"/>
      <c r="C186" s="206"/>
      <c r="D186" s="201" t="s">
        <v>157</v>
      </c>
      <c r="E186" s="207" t="s">
        <v>19</v>
      </c>
      <c r="F186" s="208" t="s">
        <v>282</v>
      </c>
      <c r="G186" s="206"/>
      <c r="H186" s="209">
        <v>1.383</v>
      </c>
      <c r="I186" s="210"/>
      <c r="J186" s="206"/>
      <c r="K186" s="206"/>
      <c r="L186" s="211"/>
      <c r="M186" s="212"/>
      <c r="N186" s="213"/>
      <c r="O186" s="213"/>
      <c r="P186" s="213"/>
      <c r="Q186" s="213"/>
      <c r="R186" s="213"/>
      <c r="S186" s="213"/>
      <c r="T186" s="214"/>
      <c r="AT186" s="215" t="s">
        <v>157</v>
      </c>
      <c r="AU186" s="215" t="s">
        <v>82</v>
      </c>
      <c r="AV186" s="13" t="s">
        <v>82</v>
      </c>
      <c r="AW186" s="13" t="s">
        <v>33</v>
      </c>
      <c r="AX186" s="13" t="s">
        <v>72</v>
      </c>
      <c r="AY186" s="215" t="s">
        <v>146</v>
      </c>
    </row>
    <row r="187" spans="1:65" s="2" customFormat="1" ht="16.5" customHeight="1">
      <c r="A187" s="35"/>
      <c r="B187" s="36"/>
      <c r="C187" s="188" t="s">
        <v>7</v>
      </c>
      <c r="D187" s="188" t="s">
        <v>148</v>
      </c>
      <c r="E187" s="189" t="s">
        <v>283</v>
      </c>
      <c r="F187" s="190" t="s">
        <v>284</v>
      </c>
      <c r="G187" s="191" t="s">
        <v>151</v>
      </c>
      <c r="H187" s="192">
        <v>2.93</v>
      </c>
      <c r="I187" s="193"/>
      <c r="J187" s="194">
        <f>ROUND(I187*H187,2)</f>
        <v>0</v>
      </c>
      <c r="K187" s="190" t="s">
        <v>152</v>
      </c>
      <c r="L187" s="40"/>
      <c r="M187" s="195" t="s">
        <v>19</v>
      </c>
      <c r="N187" s="196" t="s">
        <v>43</v>
      </c>
      <c r="O187" s="65"/>
      <c r="P187" s="197">
        <f>O187*H187</f>
        <v>0</v>
      </c>
      <c r="Q187" s="197">
        <v>0</v>
      </c>
      <c r="R187" s="197">
        <f>Q187*H187</f>
        <v>0</v>
      </c>
      <c r="S187" s="197">
        <v>0</v>
      </c>
      <c r="T187" s="198">
        <f>S187*H187</f>
        <v>0</v>
      </c>
      <c r="U187" s="35"/>
      <c r="V187" s="35"/>
      <c r="W187" s="35"/>
      <c r="X187" s="35"/>
      <c r="Y187" s="35"/>
      <c r="Z187" s="35"/>
      <c r="AA187" s="35"/>
      <c r="AB187" s="35"/>
      <c r="AC187" s="35"/>
      <c r="AD187" s="35"/>
      <c r="AE187" s="35"/>
      <c r="AR187" s="199" t="s">
        <v>153</v>
      </c>
      <c r="AT187" s="199" t="s">
        <v>148</v>
      </c>
      <c r="AU187" s="199" t="s">
        <v>82</v>
      </c>
      <c r="AY187" s="18" t="s">
        <v>146</v>
      </c>
      <c r="BE187" s="200">
        <f>IF(N187="základní",J187,0)</f>
        <v>0</v>
      </c>
      <c r="BF187" s="200">
        <f>IF(N187="snížená",J187,0)</f>
        <v>0</v>
      </c>
      <c r="BG187" s="200">
        <f>IF(N187="zákl. přenesená",J187,0)</f>
        <v>0</v>
      </c>
      <c r="BH187" s="200">
        <f>IF(N187="sníž. přenesená",J187,0)</f>
        <v>0</v>
      </c>
      <c r="BI187" s="200">
        <f>IF(N187="nulová",J187,0)</f>
        <v>0</v>
      </c>
      <c r="BJ187" s="18" t="s">
        <v>80</v>
      </c>
      <c r="BK187" s="200">
        <f>ROUND(I187*H187,2)</f>
        <v>0</v>
      </c>
      <c r="BL187" s="18" t="s">
        <v>153</v>
      </c>
      <c r="BM187" s="199" t="s">
        <v>285</v>
      </c>
    </row>
    <row r="188" spans="1:65" s="2" customFormat="1" ht="11.25">
      <c r="A188" s="35"/>
      <c r="B188" s="36"/>
      <c r="C188" s="37"/>
      <c r="D188" s="201" t="s">
        <v>155</v>
      </c>
      <c r="E188" s="37"/>
      <c r="F188" s="202" t="s">
        <v>286</v>
      </c>
      <c r="G188" s="37"/>
      <c r="H188" s="37"/>
      <c r="I188" s="109"/>
      <c r="J188" s="37"/>
      <c r="K188" s="37"/>
      <c r="L188" s="40"/>
      <c r="M188" s="203"/>
      <c r="N188" s="204"/>
      <c r="O188" s="65"/>
      <c r="P188" s="65"/>
      <c r="Q188" s="65"/>
      <c r="R188" s="65"/>
      <c r="S188" s="65"/>
      <c r="T188" s="66"/>
      <c r="U188" s="35"/>
      <c r="V188" s="35"/>
      <c r="W188" s="35"/>
      <c r="X188" s="35"/>
      <c r="Y188" s="35"/>
      <c r="Z188" s="35"/>
      <c r="AA188" s="35"/>
      <c r="AB188" s="35"/>
      <c r="AC188" s="35"/>
      <c r="AD188" s="35"/>
      <c r="AE188" s="35"/>
      <c r="AT188" s="18" t="s">
        <v>155</v>
      </c>
      <c r="AU188" s="18" t="s">
        <v>82</v>
      </c>
    </row>
    <row r="189" spans="1:65" s="2" customFormat="1" ht="16.5" customHeight="1">
      <c r="A189" s="35"/>
      <c r="B189" s="36"/>
      <c r="C189" s="188" t="s">
        <v>287</v>
      </c>
      <c r="D189" s="188" t="s">
        <v>148</v>
      </c>
      <c r="E189" s="189" t="s">
        <v>288</v>
      </c>
      <c r="F189" s="190" t="s">
        <v>289</v>
      </c>
      <c r="G189" s="191" t="s">
        <v>235</v>
      </c>
      <c r="H189" s="192">
        <v>0.51600000000000001</v>
      </c>
      <c r="I189" s="193"/>
      <c r="J189" s="194">
        <f>ROUND(I189*H189,2)</f>
        <v>0</v>
      </c>
      <c r="K189" s="190" t="s">
        <v>152</v>
      </c>
      <c r="L189" s="40"/>
      <c r="M189" s="195" t="s">
        <v>19</v>
      </c>
      <c r="N189" s="196" t="s">
        <v>43</v>
      </c>
      <c r="O189" s="65"/>
      <c r="P189" s="197">
        <f>O189*H189</f>
        <v>0</v>
      </c>
      <c r="Q189" s="197">
        <v>1.0601700000000001</v>
      </c>
      <c r="R189" s="197">
        <f>Q189*H189</f>
        <v>0.54704772000000002</v>
      </c>
      <c r="S189" s="197">
        <v>0</v>
      </c>
      <c r="T189" s="198">
        <f>S189*H189</f>
        <v>0</v>
      </c>
      <c r="U189" s="35"/>
      <c r="V189" s="35"/>
      <c r="W189" s="35"/>
      <c r="X189" s="35"/>
      <c r="Y189" s="35"/>
      <c r="Z189" s="35"/>
      <c r="AA189" s="35"/>
      <c r="AB189" s="35"/>
      <c r="AC189" s="35"/>
      <c r="AD189" s="35"/>
      <c r="AE189" s="35"/>
      <c r="AR189" s="199" t="s">
        <v>153</v>
      </c>
      <c r="AT189" s="199" t="s">
        <v>148</v>
      </c>
      <c r="AU189" s="199" t="s">
        <v>82</v>
      </c>
      <c r="AY189" s="18" t="s">
        <v>146</v>
      </c>
      <c r="BE189" s="200">
        <f>IF(N189="základní",J189,0)</f>
        <v>0</v>
      </c>
      <c r="BF189" s="200">
        <f>IF(N189="snížená",J189,0)</f>
        <v>0</v>
      </c>
      <c r="BG189" s="200">
        <f>IF(N189="zákl. přenesená",J189,0)</f>
        <v>0</v>
      </c>
      <c r="BH189" s="200">
        <f>IF(N189="sníž. přenesená",J189,0)</f>
        <v>0</v>
      </c>
      <c r="BI189" s="200">
        <f>IF(N189="nulová",J189,0)</f>
        <v>0</v>
      </c>
      <c r="BJ189" s="18" t="s">
        <v>80</v>
      </c>
      <c r="BK189" s="200">
        <f>ROUND(I189*H189,2)</f>
        <v>0</v>
      </c>
      <c r="BL189" s="18" t="s">
        <v>153</v>
      </c>
      <c r="BM189" s="199" t="s">
        <v>290</v>
      </c>
    </row>
    <row r="190" spans="1:65" s="2" customFormat="1" ht="11.25">
      <c r="A190" s="35"/>
      <c r="B190" s="36"/>
      <c r="C190" s="37"/>
      <c r="D190" s="201" t="s">
        <v>155</v>
      </c>
      <c r="E190" s="37"/>
      <c r="F190" s="202" t="s">
        <v>291</v>
      </c>
      <c r="G190" s="37"/>
      <c r="H190" s="37"/>
      <c r="I190" s="109"/>
      <c r="J190" s="37"/>
      <c r="K190" s="37"/>
      <c r="L190" s="40"/>
      <c r="M190" s="203"/>
      <c r="N190" s="204"/>
      <c r="O190" s="65"/>
      <c r="P190" s="65"/>
      <c r="Q190" s="65"/>
      <c r="R190" s="65"/>
      <c r="S190" s="65"/>
      <c r="T190" s="66"/>
      <c r="U190" s="35"/>
      <c r="V190" s="35"/>
      <c r="W190" s="35"/>
      <c r="X190" s="35"/>
      <c r="Y190" s="35"/>
      <c r="Z190" s="35"/>
      <c r="AA190" s="35"/>
      <c r="AB190" s="35"/>
      <c r="AC190" s="35"/>
      <c r="AD190" s="35"/>
      <c r="AE190" s="35"/>
      <c r="AT190" s="18" t="s">
        <v>155</v>
      </c>
      <c r="AU190" s="18" t="s">
        <v>82</v>
      </c>
    </row>
    <row r="191" spans="1:65" s="13" customFormat="1" ht="11.25">
      <c r="B191" s="205"/>
      <c r="C191" s="206"/>
      <c r="D191" s="201" t="s">
        <v>157</v>
      </c>
      <c r="E191" s="207" t="s">
        <v>19</v>
      </c>
      <c r="F191" s="208" t="s">
        <v>292</v>
      </c>
      <c r="G191" s="206"/>
      <c r="H191" s="209">
        <v>0.51600000000000001</v>
      </c>
      <c r="I191" s="210"/>
      <c r="J191" s="206"/>
      <c r="K191" s="206"/>
      <c r="L191" s="211"/>
      <c r="M191" s="212"/>
      <c r="N191" s="213"/>
      <c r="O191" s="213"/>
      <c r="P191" s="213"/>
      <c r="Q191" s="213"/>
      <c r="R191" s="213"/>
      <c r="S191" s="213"/>
      <c r="T191" s="214"/>
      <c r="AT191" s="215" t="s">
        <v>157</v>
      </c>
      <c r="AU191" s="215" t="s">
        <v>82</v>
      </c>
      <c r="AV191" s="13" t="s">
        <v>82</v>
      </c>
      <c r="AW191" s="13" t="s">
        <v>33</v>
      </c>
      <c r="AX191" s="13" t="s">
        <v>72</v>
      </c>
      <c r="AY191" s="215" t="s">
        <v>146</v>
      </c>
    </row>
    <row r="192" spans="1:65" s="2" customFormat="1" ht="16.5" customHeight="1">
      <c r="A192" s="35"/>
      <c r="B192" s="36"/>
      <c r="C192" s="188" t="s">
        <v>293</v>
      </c>
      <c r="D192" s="188" t="s">
        <v>148</v>
      </c>
      <c r="E192" s="189" t="s">
        <v>294</v>
      </c>
      <c r="F192" s="190" t="s">
        <v>295</v>
      </c>
      <c r="G192" s="191" t="s">
        <v>161</v>
      </c>
      <c r="H192" s="192">
        <v>3.85</v>
      </c>
      <c r="I192" s="193"/>
      <c r="J192" s="194">
        <f>ROUND(I192*H192,2)</f>
        <v>0</v>
      </c>
      <c r="K192" s="190" t="s">
        <v>152</v>
      </c>
      <c r="L192" s="40"/>
      <c r="M192" s="195" t="s">
        <v>19</v>
      </c>
      <c r="N192" s="196" t="s">
        <v>43</v>
      </c>
      <c r="O192" s="65"/>
      <c r="P192" s="197">
        <f>O192*H192</f>
        <v>0</v>
      </c>
      <c r="Q192" s="197">
        <v>2.45329</v>
      </c>
      <c r="R192" s="197">
        <f>Q192*H192</f>
        <v>9.4451665000000009</v>
      </c>
      <c r="S192" s="197">
        <v>0</v>
      </c>
      <c r="T192" s="198">
        <f>S192*H192</f>
        <v>0</v>
      </c>
      <c r="U192" s="35"/>
      <c r="V192" s="35"/>
      <c r="W192" s="35"/>
      <c r="X192" s="35"/>
      <c r="Y192" s="35"/>
      <c r="Z192" s="35"/>
      <c r="AA192" s="35"/>
      <c r="AB192" s="35"/>
      <c r="AC192" s="35"/>
      <c r="AD192" s="35"/>
      <c r="AE192" s="35"/>
      <c r="AR192" s="199" t="s">
        <v>153</v>
      </c>
      <c r="AT192" s="199" t="s">
        <v>148</v>
      </c>
      <c r="AU192" s="199" t="s">
        <v>82</v>
      </c>
      <c r="AY192" s="18" t="s">
        <v>146</v>
      </c>
      <c r="BE192" s="200">
        <f>IF(N192="základní",J192,0)</f>
        <v>0</v>
      </c>
      <c r="BF192" s="200">
        <f>IF(N192="snížená",J192,0)</f>
        <v>0</v>
      </c>
      <c r="BG192" s="200">
        <f>IF(N192="zákl. přenesená",J192,0)</f>
        <v>0</v>
      </c>
      <c r="BH192" s="200">
        <f>IF(N192="sníž. přenesená",J192,0)</f>
        <v>0</v>
      </c>
      <c r="BI192" s="200">
        <f>IF(N192="nulová",J192,0)</f>
        <v>0</v>
      </c>
      <c r="BJ192" s="18" t="s">
        <v>80</v>
      </c>
      <c r="BK192" s="200">
        <f>ROUND(I192*H192,2)</f>
        <v>0</v>
      </c>
      <c r="BL192" s="18" t="s">
        <v>153</v>
      </c>
      <c r="BM192" s="199" t="s">
        <v>296</v>
      </c>
    </row>
    <row r="193" spans="1:65" s="2" customFormat="1" ht="11.25">
      <c r="A193" s="35"/>
      <c r="B193" s="36"/>
      <c r="C193" s="37"/>
      <c r="D193" s="201" t="s">
        <v>155</v>
      </c>
      <c r="E193" s="37"/>
      <c r="F193" s="202" t="s">
        <v>297</v>
      </c>
      <c r="G193" s="37"/>
      <c r="H193" s="37"/>
      <c r="I193" s="109"/>
      <c r="J193" s="37"/>
      <c r="K193" s="37"/>
      <c r="L193" s="40"/>
      <c r="M193" s="203"/>
      <c r="N193" s="204"/>
      <c r="O193" s="65"/>
      <c r="P193" s="65"/>
      <c r="Q193" s="65"/>
      <c r="R193" s="65"/>
      <c r="S193" s="65"/>
      <c r="T193" s="66"/>
      <c r="U193" s="35"/>
      <c r="V193" s="35"/>
      <c r="W193" s="35"/>
      <c r="X193" s="35"/>
      <c r="Y193" s="35"/>
      <c r="Z193" s="35"/>
      <c r="AA193" s="35"/>
      <c r="AB193" s="35"/>
      <c r="AC193" s="35"/>
      <c r="AD193" s="35"/>
      <c r="AE193" s="35"/>
      <c r="AT193" s="18" t="s">
        <v>155</v>
      </c>
      <c r="AU193" s="18" t="s">
        <v>82</v>
      </c>
    </row>
    <row r="194" spans="1:65" s="14" customFormat="1" ht="11.25">
      <c r="B194" s="216"/>
      <c r="C194" s="217"/>
      <c r="D194" s="201" t="s">
        <v>157</v>
      </c>
      <c r="E194" s="218" t="s">
        <v>19</v>
      </c>
      <c r="F194" s="219" t="s">
        <v>173</v>
      </c>
      <c r="G194" s="217"/>
      <c r="H194" s="218" t="s">
        <v>19</v>
      </c>
      <c r="I194" s="220"/>
      <c r="J194" s="217"/>
      <c r="K194" s="217"/>
      <c r="L194" s="221"/>
      <c r="M194" s="222"/>
      <c r="N194" s="223"/>
      <c r="O194" s="223"/>
      <c r="P194" s="223"/>
      <c r="Q194" s="223"/>
      <c r="R194" s="223"/>
      <c r="S194" s="223"/>
      <c r="T194" s="224"/>
      <c r="AT194" s="225" t="s">
        <v>157</v>
      </c>
      <c r="AU194" s="225" t="s">
        <v>82</v>
      </c>
      <c r="AV194" s="14" t="s">
        <v>80</v>
      </c>
      <c r="AW194" s="14" t="s">
        <v>33</v>
      </c>
      <c r="AX194" s="14" t="s">
        <v>72</v>
      </c>
      <c r="AY194" s="225" t="s">
        <v>146</v>
      </c>
    </row>
    <row r="195" spans="1:65" s="13" customFormat="1" ht="11.25">
      <c r="B195" s="205"/>
      <c r="C195" s="206"/>
      <c r="D195" s="201" t="s">
        <v>157</v>
      </c>
      <c r="E195" s="207" t="s">
        <v>19</v>
      </c>
      <c r="F195" s="208" t="s">
        <v>298</v>
      </c>
      <c r="G195" s="206"/>
      <c r="H195" s="209">
        <v>3.85</v>
      </c>
      <c r="I195" s="210"/>
      <c r="J195" s="206"/>
      <c r="K195" s="206"/>
      <c r="L195" s="211"/>
      <c r="M195" s="212"/>
      <c r="N195" s="213"/>
      <c r="O195" s="213"/>
      <c r="P195" s="213"/>
      <c r="Q195" s="213"/>
      <c r="R195" s="213"/>
      <c r="S195" s="213"/>
      <c r="T195" s="214"/>
      <c r="AT195" s="215" t="s">
        <v>157</v>
      </c>
      <c r="AU195" s="215" t="s">
        <v>82</v>
      </c>
      <c r="AV195" s="13" t="s">
        <v>82</v>
      </c>
      <c r="AW195" s="13" t="s">
        <v>33</v>
      </c>
      <c r="AX195" s="13" t="s">
        <v>72</v>
      </c>
      <c r="AY195" s="215" t="s">
        <v>146</v>
      </c>
    </row>
    <row r="196" spans="1:65" s="2" customFormat="1" ht="16.5" customHeight="1">
      <c r="A196" s="35"/>
      <c r="B196" s="36"/>
      <c r="C196" s="188" t="s">
        <v>299</v>
      </c>
      <c r="D196" s="188" t="s">
        <v>148</v>
      </c>
      <c r="E196" s="189" t="s">
        <v>300</v>
      </c>
      <c r="F196" s="190" t="s">
        <v>301</v>
      </c>
      <c r="G196" s="191" t="s">
        <v>235</v>
      </c>
      <c r="H196" s="192">
        <v>0.48099999999999998</v>
      </c>
      <c r="I196" s="193"/>
      <c r="J196" s="194">
        <f>ROUND(I196*H196,2)</f>
        <v>0</v>
      </c>
      <c r="K196" s="190" t="s">
        <v>152</v>
      </c>
      <c r="L196" s="40"/>
      <c r="M196" s="195" t="s">
        <v>19</v>
      </c>
      <c r="N196" s="196" t="s">
        <v>43</v>
      </c>
      <c r="O196" s="65"/>
      <c r="P196" s="197">
        <f>O196*H196</f>
        <v>0</v>
      </c>
      <c r="Q196" s="197">
        <v>1.06017026</v>
      </c>
      <c r="R196" s="197">
        <f>Q196*H196</f>
        <v>0.50994189505999998</v>
      </c>
      <c r="S196" s="197">
        <v>0</v>
      </c>
      <c r="T196" s="198">
        <f>S196*H196</f>
        <v>0</v>
      </c>
      <c r="U196" s="35"/>
      <c r="V196" s="35"/>
      <c r="W196" s="35"/>
      <c r="X196" s="35"/>
      <c r="Y196" s="35"/>
      <c r="Z196" s="35"/>
      <c r="AA196" s="35"/>
      <c r="AB196" s="35"/>
      <c r="AC196" s="35"/>
      <c r="AD196" s="35"/>
      <c r="AE196" s="35"/>
      <c r="AR196" s="199" t="s">
        <v>153</v>
      </c>
      <c r="AT196" s="199" t="s">
        <v>148</v>
      </c>
      <c r="AU196" s="199" t="s">
        <v>82</v>
      </c>
      <c r="AY196" s="18" t="s">
        <v>146</v>
      </c>
      <c r="BE196" s="200">
        <f>IF(N196="základní",J196,0)</f>
        <v>0</v>
      </c>
      <c r="BF196" s="200">
        <f>IF(N196="snížená",J196,0)</f>
        <v>0</v>
      </c>
      <c r="BG196" s="200">
        <f>IF(N196="zákl. přenesená",J196,0)</f>
        <v>0</v>
      </c>
      <c r="BH196" s="200">
        <f>IF(N196="sníž. přenesená",J196,0)</f>
        <v>0</v>
      </c>
      <c r="BI196" s="200">
        <f>IF(N196="nulová",J196,0)</f>
        <v>0</v>
      </c>
      <c r="BJ196" s="18" t="s">
        <v>80</v>
      </c>
      <c r="BK196" s="200">
        <f>ROUND(I196*H196,2)</f>
        <v>0</v>
      </c>
      <c r="BL196" s="18" t="s">
        <v>153</v>
      </c>
      <c r="BM196" s="199" t="s">
        <v>302</v>
      </c>
    </row>
    <row r="197" spans="1:65" s="2" customFormat="1" ht="11.25">
      <c r="A197" s="35"/>
      <c r="B197" s="36"/>
      <c r="C197" s="37"/>
      <c r="D197" s="201" t="s">
        <v>155</v>
      </c>
      <c r="E197" s="37"/>
      <c r="F197" s="202" t="s">
        <v>303</v>
      </c>
      <c r="G197" s="37"/>
      <c r="H197" s="37"/>
      <c r="I197" s="109"/>
      <c r="J197" s="37"/>
      <c r="K197" s="37"/>
      <c r="L197" s="40"/>
      <c r="M197" s="203"/>
      <c r="N197" s="204"/>
      <c r="O197" s="65"/>
      <c r="P197" s="65"/>
      <c r="Q197" s="65"/>
      <c r="R197" s="65"/>
      <c r="S197" s="65"/>
      <c r="T197" s="66"/>
      <c r="U197" s="35"/>
      <c r="V197" s="35"/>
      <c r="W197" s="35"/>
      <c r="X197" s="35"/>
      <c r="Y197" s="35"/>
      <c r="Z197" s="35"/>
      <c r="AA197" s="35"/>
      <c r="AB197" s="35"/>
      <c r="AC197" s="35"/>
      <c r="AD197" s="35"/>
      <c r="AE197" s="35"/>
      <c r="AT197" s="18" t="s">
        <v>155</v>
      </c>
      <c r="AU197" s="18" t="s">
        <v>82</v>
      </c>
    </row>
    <row r="198" spans="1:65" s="13" customFormat="1" ht="11.25">
      <c r="B198" s="205"/>
      <c r="C198" s="206"/>
      <c r="D198" s="201" t="s">
        <v>157</v>
      </c>
      <c r="E198" s="207" t="s">
        <v>19</v>
      </c>
      <c r="F198" s="208" t="s">
        <v>304</v>
      </c>
      <c r="G198" s="206"/>
      <c r="H198" s="209">
        <v>0.48099999999999998</v>
      </c>
      <c r="I198" s="210"/>
      <c r="J198" s="206"/>
      <c r="K198" s="206"/>
      <c r="L198" s="211"/>
      <c r="M198" s="212"/>
      <c r="N198" s="213"/>
      <c r="O198" s="213"/>
      <c r="P198" s="213"/>
      <c r="Q198" s="213"/>
      <c r="R198" s="213"/>
      <c r="S198" s="213"/>
      <c r="T198" s="214"/>
      <c r="AT198" s="215" t="s">
        <v>157</v>
      </c>
      <c r="AU198" s="215" t="s">
        <v>82</v>
      </c>
      <c r="AV198" s="13" t="s">
        <v>82</v>
      </c>
      <c r="AW198" s="13" t="s">
        <v>33</v>
      </c>
      <c r="AX198" s="13" t="s">
        <v>72</v>
      </c>
      <c r="AY198" s="215" t="s">
        <v>146</v>
      </c>
    </row>
    <row r="199" spans="1:65" s="2" customFormat="1" ht="16.5" customHeight="1">
      <c r="A199" s="35"/>
      <c r="B199" s="36"/>
      <c r="C199" s="188" t="s">
        <v>305</v>
      </c>
      <c r="D199" s="188" t="s">
        <v>148</v>
      </c>
      <c r="E199" s="189" t="s">
        <v>306</v>
      </c>
      <c r="F199" s="190" t="s">
        <v>307</v>
      </c>
      <c r="G199" s="191" t="s">
        <v>151</v>
      </c>
      <c r="H199" s="192">
        <v>11.406000000000001</v>
      </c>
      <c r="I199" s="193"/>
      <c r="J199" s="194">
        <f>ROUND(I199*H199,2)</f>
        <v>0</v>
      </c>
      <c r="K199" s="190" t="s">
        <v>152</v>
      </c>
      <c r="L199" s="40"/>
      <c r="M199" s="195" t="s">
        <v>19</v>
      </c>
      <c r="N199" s="196" t="s">
        <v>43</v>
      </c>
      <c r="O199" s="65"/>
      <c r="P199" s="197">
        <f>O199*H199</f>
        <v>0</v>
      </c>
      <c r="Q199" s="197">
        <v>0.71545999999999998</v>
      </c>
      <c r="R199" s="197">
        <f>Q199*H199</f>
        <v>8.1605367599999994</v>
      </c>
      <c r="S199" s="197">
        <v>0</v>
      </c>
      <c r="T199" s="198">
        <f>S199*H199</f>
        <v>0</v>
      </c>
      <c r="U199" s="35"/>
      <c r="V199" s="35"/>
      <c r="W199" s="35"/>
      <c r="X199" s="35"/>
      <c r="Y199" s="35"/>
      <c r="Z199" s="35"/>
      <c r="AA199" s="35"/>
      <c r="AB199" s="35"/>
      <c r="AC199" s="35"/>
      <c r="AD199" s="35"/>
      <c r="AE199" s="35"/>
      <c r="AR199" s="199" t="s">
        <v>153</v>
      </c>
      <c r="AT199" s="199" t="s">
        <v>148</v>
      </c>
      <c r="AU199" s="199" t="s">
        <v>82</v>
      </c>
      <c r="AY199" s="18" t="s">
        <v>146</v>
      </c>
      <c r="BE199" s="200">
        <f>IF(N199="základní",J199,0)</f>
        <v>0</v>
      </c>
      <c r="BF199" s="200">
        <f>IF(N199="snížená",J199,0)</f>
        <v>0</v>
      </c>
      <c r="BG199" s="200">
        <f>IF(N199="zákl. přenesená",J199,0)</f>
        <v>0</v>
      </c>
      <c r="BH199" s="200">
        <f>IF(N199="sníž. přenesená",J199,0)</f>
        <v>0</v>
      </c>
      <c r="BI199" s="200">
        <f>IF(N199="nulová",J199,0)</f>
        <v>0</v>
      </c>
      <c r="BJ199" s="18" t="s">
        <v>80</v>
      </c>
      <c r="BK199" s="200">
        <f>ROUND(I199*H199,2)</f>
        <v>0</v>
      </c>
      <c r="BL199" s="18" t="s">
        <v>153</v>
      </c>
      <c r="BM199" s="199" t="s">
        <v>308</v>
      </c>
    </row>
    <row r="200" spans="1:65" s="2" customFormat="1" ht="19.5">
      <c r="A200" s="35"/>
      <c r="B200" s="36"/>
      <c r="C200" s="37"/>
      <c r="D200" s="201" t="s">
        <v>155</v>
      </c>
      <c r="E200" s="37"/>
      <c r="F200" s="202" t="s">
        <v>309</v>
      </c>
      <c r="G200" s="37"/>
      <c r="H200" s="37"/>
      <c r="I200" s="109"/>
      <c r="J200" s="37"/>
      <c r="K200" s="37"/>
      <c r="L200" s="40"/>
      <c r="M200" s="203"/>
      <c r="N200" s="204"/>
      <c r="O200" s="65"/>
      <c r="P200" s="65"/>
      <c r="Q200" s="65"/>
      <c r="R200" s="65"/>
      <c r="S200" s="65"/>
      <c r="T200" s="66"/>
      <c r="U200" s="35"/>
      <c r="V200" s="35"/>
      <c r="W200" s="35"/>
      <c r="X200" s="35"/>
      <c r="Y200" s="35"/>
      <c r="Z200" s="35"/>
      <c r="AA200" s="35"/>
      <c r="AB200" s="35"/>
      <c r="AC200" s="35"/>
      <c r="AD200" s="35"/>
      <c r="AE200" s="35"/>
      <c r="AT200" s="18" t="s">
        <v>155</v>
      </c>
      <c r="AU200" s="18" t="s">
        <v>82</v>
      </c>
    </row>
    <row r="201" spans="1:65" s="14" customFormat="1" ht="11.25">
      <c r="B201" s="216"/>
      <c r="C201" s="217"/>
      <c r="D201" s="201" t="s">
        <v>157</v>
      </c>
      <c r="E201" s="218" t="s">
        <v>19</v>
      </c>
      <c r="F201" s="219" t="s">
        <v>173</v>
      </c>
      <c r="G201" s="217"/>
      <c r="H201" s="218" t="s">
        <v>19</v>
      </c>
      <c r="I201" s="220"/>
      <c r="J201" s="217"/>
      <c r="K201" s="217"/>
      <c r="L201" s="221"/>
      <c r="M201" s="222"/>
      <c r="N201" s="223"/>
      <c r="O201" s="223"/>
      <c r="P201" s="223"/>
      <c r="Q201" s="223"/>
      <c r="R201" s="223"/>
      <c r="S201" s="223"/>
      <c r="T201" s="224"/>
      <c r="AT201" s="225" t="s">
        <v>157</v>
      </c>
      <c r="AU201" s="225" t="s">
        <v>82</v>
      </c>
      <c r="AV201" s="14" t="s">
        <v>80</v>
      </c>
      <c r="AW201" s="14" t="s">
        <v>33</v>
      </c>
      <c r="AX201" s="14" t="s">
        <v>72</v>
      </c>
      <c r="AY201" s="225" t="s">
        <v>146</v>
      </c>
    </row>
    <row r="202" spans="1:65" s="13" customFormat="1" ht="11.25">
      <c r="B202" s="205"/>
      <c r="C202" s="206"/>
      <c r="D202" s="201" t="s">
        <v>157</v>
      </c>
      <c r="E202" s="207" t="s">
        <v>19</v>
      </c>
      <c r="F202" s="208" t="s">
        <v>310</v>
      </c>
      <c r="G202" s="206"/>
      <c r="H202" s="209">
        <v>10.233000000000001</v>
      </c>
      <c r="I202" s="210"/>
      <c r="J202" s="206"/>
      <c r="K202" s="206"/>
      <c r="L202" s="211"/>
      <c r="M202" s="212"/>
      <c r="N202" s="213"/>
      <c r="O202" s="213"/>
      <c r="P202" s="213"/>
      <c r="Q202" s="213"/>
      <c r="R202" s="213"/>
      <c r="S202" s="213"/>
      <c r="T202" s="214"/>
      <c r="AT202" s="215" t="s">
        <v>157</v>
      </c>
      <c r="AU202" s="215" t="s">
        <v>82</v>
      </c>
      <c r="AV202" s="13" t="s">
        <v>82</v>
      </c>
      <c r="AW202" s="13" t="s">
        <v>33</v>
      </c>
      <c r="AX202" s="13" t="s">
        <v>72</v>
      </c>
      <c r="AY202" s="215" t="s">
        <v>146</v>
      </c>
    </row>
    <row r="203" spans="1:65" s="13" customFormat="1" ht="11.25">
      <c r="B203" s="205"/>
      <c r="C203" s="206"/>
      <c r="D203" s="201" t="s">
        <v>157</v>
      </c>
      <c r="E203" s="207" t="s">
        <v>19</v>
      </c>
      <c r="F203" s="208" t="s">
        <v>311</v>
      </c>
      <c r="G203" s="206"/>
      <c r="H203" s="209">
        <v>1.173</v>
      </c>
      <c r="I203" s="210"/>
      <c r="J203" s="206"/>
      <c r="K203" s="206"/>
      <c r="L203" s="211"/>
      <c r="M203" s="212"/>
      <c r="N203" s="213"/>
      <c r="O203" s="213"/>
      <c r="P203" s="213"/>
      <c r="Q203" s="213"/>
      <c r="R203" s="213"/>
      <c r="S203" s="213"/>
      <c r="T203" s="214"/>
      <c r="AT203" s="215" t="s">
        <v>157</v>
      </c>
      <c r="AU203" s="215" t="s">
        <v>82</v>
      </c>
      <c r="AV203" s="13" t="s">
        <v>82</v>
      </c>
      <c r="AW203" s="13" t="s">
        <v>33</v>
      </c>
      <c r="AX203" s="13" t="s">
        <v>72</v>
      </c>
      <c r="AY203" s="215" t="s">
        <v>146</v>
      </c>
    </row>
    <row r="204" spans="1:65" s="2" customFormat="1" ht="16.5" customHeight="1">
      <c r="A204" s="35"/>
      <c r="B204" s="36"/>
      <c r="C204" s="188" t="s">
        <v>312</v>
      </c>
      <c r="D204" s="188" t="s">
        <v>148</v>
      </c>
      <c r="E204" s="189" t="s">
        <v>313</v>
      </c>
      <c r="F204" s="190" t="s">
        <v>314</v>
      </c>
      <c r="G204" s="191" t="s">
        <v>161</v>
      </c>
      <c r="H204" s="192">
        <v>0.248</v>
      </c>
      <c r="I204" s="193"/>
      <c r="J204" s="194">
        <f>ROUND(I204*H204,2)</f>
        <v>0</v>
      </c>
      <c r="K204" s="190" t="s">
        <v>152</v>
      </c>
      <c r="L204" s="40"/>
      <c r="M204" s="195" t="s">
        <v>19</v>
      </c>
      <c r="N204" s="196" t="s">
        <v>43</v>
      </c>
      <c r="O204" s="65"/>
      <c r="P204" s="197">
        <f>O204*H204</f>
        <v>0</v>
      </c>
      <c r="Q204" s="197">
        <v>2.4590000000000001</v>
      </c>
      <c r="R204" s="197">
        <f>Q204*H204</f>
        <v>0.60983200000000004</v>
      </c>
      <c r="S204" s="197">
        <v>0</v>
      </c>
      <c r="T204" s="198">
        <f>S204*H204</f>
        <v>0</v>
      </c>
      <c r="U204" s="35"/>
      <c r="V204" s="35"/>
      <c r="W204" s="35"/>
      <c r="X204" s="35"/>
      <c r="Y204" s="35"/>
      <c r="Z204" s="35"/>
      <c r="AA204" s="35"/>
      <c r="AB204" s="35"/>
      <c r="AC204" s="35"/>
      <c r="AD204" s="35"/>
      <c r="AE204" s="35"/>
      <c r="AR204" s="199" t="s">
        <v>153</v>
      </c>
      <c r="AT204" s="199" t="s">
        <v>148</v>
      </c>
      <c r="AU204" s="199" t="s">
        <v>82</v>
      </c>
      <c r="AY204" s="18" t="s">
        <v>146</v>
      </c>
      <c r="BE204" s="200">
        <f>IF(N204="základní",J204,0)</f>
        <v>0</v>
      </c>
      <c r="BF204" s="200">
        <f>IF(N204="snížená",J204,0)</f>
        <v>0</v>
      </c>
      <c r="BG204" s="200">
        <f>IF(N204="zákl. přenesená",J204,0)</f>
        <v>0</v>
      </c>
      <c r="BH204" s="200">
        <f>IF(N204="sníž. přenesená",J204,0)</f>
        <v>0</v>
      </c>
      <c r="BI204" s="200">
        <f>IF(N204="nulová",J204,0)</f>
        <v>0</v>
      </c>
      <c r="BJ204" s="18" t="s">
        <v>80</v>
      </c>
      <c r="BK204" s="200">
        <f>ROUND(I204*H204,2)</f>
        <v>0</v>
      </c>
      <c r="BL204" s="18" t="s">
        <v>153</v>
      </c>
      <c r="BM204" s="199" t="s">
        <v>315</v>
      </c>
    </row>
    <row r="205" spans="1:65" s="2" customFormat="1" ht="11.25">
      <c r="A205" s="35"/>
      <c r="B205" s="36"/>
      <c r="C205" s="37"/>
      <c r="D205" s="201" t="s">
        <v>155</v>
      </c>
      <c r="E205" s="37"/>
      <c r="F205" s="202" t="s">
        <v>316</v>
      </c>
      <c r="G205" s="37"/>
      <c r="H205" s="37"/>
      <c r="I205" s="109"/>
      <c r="J205" s="37"/>
      <c r="K205" s="37"/>
      <c r="L205" s="40"/>
      <c r="M205" s="203"/>
      <c r="N205" s="204"/>
      <c r="O205" s="65"/>
      <c r="P205" s="65"/>
      <c r="Q205" s="65"/>
      <c r="R205" s="65"/>
      <c r="S205" s="65"/>
      <c r="T205" s="66"/>
      <c r="U205" s="35"/>
      <c r="V205" s="35"/>
      <c r="W205" s="35"/>
      <c r="X205" s="35"/>
      <c r="Y205" s="35"/>
      <c r="Z205" s="35"/>
      <c r="AA205" s="35"/>
      <c r="AB205" s="35"/>
      <c r="AC205" s="35"/>
      <c r="AD205" s="35"/>
      <c r="AE205" s="35"/>
      <c r="AT205" s="18" t="s">
        <v>155</v>
      </c>
      <c r="AU205" s="18" t="s">
        <v>82</v>
      </c>
    </row>
    <row r="206" spans="1:65" s="13" customFormat="1" ht="11.25">
      <c r="B206" s="205"/>
      <c r="C206" s="206"/>
      <c r="D206" s="201" t="s">
        <v>157</v>
      </c>
      <c r="E206" s="207" t="s">
        <v>19</v>
      </c>
      <c r="F206" s="208" t="s">
        <v>317</v>
      </c>
      <c r="G206" s="206"/>
      <c r="H206" s="209">
        <v>0.248</v>
      </c>
      <c r="I206" s="210"/>
      <c r="J206" s="206"/>
      <c r="K206" s="206"/>
      <c r="L206" s="211"/>
      <c r="M206" s="212"/>
      <c r="N206" s="213"/>
      <c r="O206" s="213"/>
      <c r="P206" s="213"/>
      <c r="Q206" s="213"/>
      <c r="R206" s="213"/>
      <c r="S206" s="213"/>
      <c r="T206" s="214"/>
      <c r="AT206" s="215" t="s">
        <v>157</v>
      </c>
      <c r="AU206" s="215" t="s">
        <v>82</v>
      </c>
      <c r="AV206" s="13" t="s">
        <v>82</v>
      </c>
      <c r="AW206" s="13" t="s">
        <v>33</v>
      </c>
      <c r="AX206" s="13" t="s">
        <v>72</v>
      </c>
      <c r="AY206" s="215" t="s">
        <v>146</v>
      </c>
    </row>
    <row r="207" spans="1:65" s="2" customFormat="1" ht="16.5" customHeight="1">
      <c r="A207" s="35"/>
      <c r="B207" s="36"/>
      <c r="C207" s="188" t="s">
        <v>318</v>
      </c>
      <c r="D207" s="188" t="s">
        <v>148</v>
      </c>
      <c r="E207" s="189" t="s">
        <v>319</v>
      </c>
      <c r="F207" s="190" t="s">
        <v>320</v>
      </c>
      <c r="G207" s="191" t="s">
        <v>161</v>
      </c>
      <c r="H207" s="192">
        <v>1.9630000000000001</v>
      </c>
      <c r="I207" s="193"/>
      <c r="J207" s="194">
        <f>ROUND(I207*H207,2)</f>
        <v>0</v>
      </c>
      <c r="K207" s="190" t="s">
        <v>152</v>
      </c>
      <c r="L207" s="40"/>
      <c r="M207" s="195" t="s">
        <v>19</v>
      </c>
      <c r="N207" s="196" t="s">
        <v>43</v>
      </c>
      <c r="O207" s="65"/>
      <c r="P207" s="197">
        <f>O207*H207</f>
        <v>0</v>
      </c>
      <c r="Q207" s="197">
        <v>2.45329</v>
      </c>
      <c r="R207" s="197">
        <f>Q207*H207</f>
        <v>4.8158082699999998</v>
      </c>
      <c r="S207" s="197">
        <v>0</v>
      </c>
      <c r="T207" s="198">
        <f>S207*H207</f>
        <v>0</v>
      </c>
      <c r="U207" s="35"/>
      <c r="V207" s="35"/>
      <c r="W207" s="35"/>
      <c r="X207" s="35"/>
      <c r="Y207" s="35"/>
      <c r="Z207" s="35"/>
      <c r="AA207" s="35"/>
      <c r="AB207" s="35"/>
      <c r="AC207" s="35"/>
      <c r="AD207" s="35"/>
      <c r="AE207" s="35"/>
      <c r="AR207" s="199" t="s">
        <v>153</v>
      </c>
      <c r="AT207" s="199" t="s">
        <v>148</v>
      </c>
      <c r="AU207" s="199" t="s">
        <v>82</v>
      </c>
      <c r="AY207" s="18" t="s">
        <v>146</v>
      </c>
      <c r="BE207" s="200">
        <f>IF(N207="základní",J207,0)</f>
        <v>0</v>
      </c>
      <c r="BF207" s="200">
        <f>IF(N207="snížená",J207,0)</f>
        <v>0</v>
      </c>
      <c r="BG207" s="200">
        <f>IF(N207="zákl. přenesená",J207,0)</f>
        <v>0</v>
      </c>
      <c r="BH207" s="200">
        <f>IF(N207="sníž. přenesená",J207,0)</f>
        <v>0</v>
      </c>
      <c r="BI207" s="200">
        <f>IF(N207="nulová",J207,0)</f>
        <v>0</v>
      </c>
      <c r="BJ207" s="18" t="s">
        <v>80</v>
      </c>
      <c r="BK207" s="200">
        <f>ROUND(I207*H207,2)</f>
        <v>0</v>
      </c>
      <c r="BL207" s="18" t="s">
        <v>153</v>
      </c>
      <c r="BM207" s="199" t="s">
        <v>321</v>
      </c>
    </row>
    <row r="208" spans="1:65" s="2" customFormat="1" ht="11.25">
      <c r="A208" s="35"/>
      <c r="B208" s="36"/>
      <c r="C208" s="37"/>
      <c r="D208" s="201" t="s">
        <v>155</v>
      </c>
      <c r="E208" s="37"/>
      <c r="F208" s="202" t="s">
        <v>322</v>
      </c>
      <c r="G208" s="37"/>
      <c r="H208" s="37"/>
      <c r="I208" s="109"/>
      <c r="J208" s="37"/>
      <c r="K208" s="37"/>
      <c r="L208" s="40"/>
      <c r="M208" s="203"/>
      <c r="N208" s="204"/>
      <c r="O208" s="65"/>
      <c r="P208" s="65"/>
      <c r="Q208" s="65"/>
      <c r="R208" s="65"/>
      <c r="S208" s="65"/>
      <c r="T208" s="66"/>
      <c r="U208" s="35"/>
      <c r="V208" s="35"/>
      <c r="W208" s="35"/>
      <c r="X208" s="35"/>
      <c r="Y208" s="35"/>
      <c r="Z208" s="35"/>
      <c r="AA208" s="35"/>
      <c r="AB208" s="35"/>
      <c r="AC208" s="35"/>
      <c r="AD208" s="35"/>
      <c r="AE208" s="35"/>
      <c r="AT208" s="18" t="s">
        <v>155</v>
      </c>
      <c r="AU208" s="18" t="s">
        <v>82</v>
      </c>
    </row>
    <row r="209" spans="1:65" s="13" customFormat="1" ht="11.25">
      <c r="B209" s="205"/>
      <c r="C209" s="206"/>
      <c r="D209" s="201" t="s">
        <v>157</v>
      </c>
      <c r="E209" s="207" t="s">
        <v>19</v>
      </c>
      <c r="F209" s="208" t="s">
        <v>323</v>
      </c>
      <c r="G209" s="206"/>
      <c r="H209" s="209">
        <v>1.9630000000000001</v>
      </c>
      <c r="I209" s="210"/>
      <c r="J209" s="206"/>
      <c r="K209" s="206"/>
      <c r="L209" s="211"/>
      <c r="M209" s="212"/>
      <c r="N209" s="213"/>
      <c r="O209" s="213"/>
      <c r="P209" s="213"/>
      <c r="Q209" s="213"/>
      <c r="R209" s="213"/>
      <c r="S209" s="213"/>
      <c r="T209" s="214"/>
      <c r="AT209" s="215" t="s">
        <v>157</v>
      </c>
      <c r="AU209" s="215" t="s">
        <v>82</v>
      </c>
      <c r="AV209" s="13" t="s">
        <v>82</v>
      </c>
      <c r="AW209" s="13" t="s">
        <v>33</v>
      </c>
      <c r="AX209" s="13" t="s">
        <v>72</v>
      </c>
      <c r="AY209" s="215" t="s">
        <v>146</v>
      </c>
    </row>
    <row r="210" spans="1:65" s="2" customFormat="1" ht="16.5" customHeight="1">
      <c r="A210" s="35"/>
      <c r="B210" s="36"/>
      <c r="C210" s="188" t="s">
        <v>324</v>
      </c>
      <c r="D210" s="188" t="s">
        <v>148</v>
      </c>
      <c r="E210" s="189" t="s">
        <v>325</v>
      </c>
      <c r="F210" s="190" t="s">
        <v>326</v>
      </c>
      <c r="G210" s="191" t="s">
        <v>151</v>
      </c>
      <c r="H210" s="192">
        <v>17.076000000000001</v>
      </c>
      <c r="I210" s="193"/>
      <c r="J210" s="194">
        <f>ROUND(I210*H210,2)</f>
        <v>0</v>
      </c>
      <c r="K210" s="190" t="s">
        <v>152</v>
      </c>
      <c r="L210" s="40"/>
      <c r="M210" s="195" t="s">
        <v>19</v>
      </c>
      <c r="N210" s="196" t="s">
        <v>43</v>
      </c>
      <c r="O210" s="65"/>
      <c r="P210" s="197">
        <f>O210*H210</f>
        <v>0</v>
      </c>
      <c r="Q210" s="197">
        <v>2.7469E-3</v>
      </c>
      <c r="R210" s="197">
        <f>Q210*H210</f>
        <v>4.6906064400000003E-2</v>
      </c>
      <c r="S210" s="197">
        <v>0</v>
      </c>
      <c r="T210" s="198">
        <f>S210*H210</f>
        <v>0</v>
      </c>
      <c r="U210" s="35"/>
      <c r="V210" s="35"/>
      <c r="W210" s="35"/>
      <c r="X210" s="35"/>
      <c r="Y210" s="35"/>
      <c r="Z210" s="35"/>
      <c r="AA210" s="35"/>
      <c r="AB210" s="35"/>
      <c r="AC210" s="35"/>
      <c r="AD210" s="35"/>
      <c r="AE210" s="35"/>
      <c r="AR210" s="199" t="s">
        <v>153</v>
      </c>
      <c r="AT210" s="199" t="s">
        <v>148</v>
      </c>
      <c r="AU210" s="199" t="s">
        <v>82</v>
      </c>
      <c r="AY210" s="18" t="s">
        <v>146</v>
      </c>
      <c r="BE210" s="200">
        <f>IF(N210="základní",J210,0)</f>
        <v>0</v>
      </c>
      <c r="BF210" s="200">
        <f>IF(N210="snížená",J210,0)</f>
        <v>0</v>
      </c>
      <c r="BG210" s="200">
        <f>IF(N210="zákl. přenesená",J210,0)</f>
        <v>0</v>
      </c>
      <c r="BH210" s="200">
        <f>IF(N210="sníž. přenesená",J210,0)</f>
        <v>0</v>
      </c>
      <c r="BI210" s="200">
        <f>IF(N210="nulová",J210,0)</f>
        <v>0</v>
      </c>
      <c r="BJ210" s="18" t="s">
        <v>80</v>
      </c>
      <c r="BK210" s="200">
        <f>ROUND(I210*H210,2)</f>
        <v>0</v>
      </c>
      <c r="BL210" s="18" t="s">
        <v>153</v>
      </c>
      <c r="BM210" s="199" t="s">
        <v>327</v>
      </c>
    </row>
    <row r="211" spans="1:65" s="2" customFormat="1" ht="11.25">
      <c r="A211" s="35"/>
      <c r="B211" s="36"/>
      <c r="C211" s="37"/>
      <c r="D211" s="201" t="s">
        <v>155</v>
      </c>
      <c r="E211" s="37"/>
      <c r="F211" s="202" t="s">
        <v>328</v>
      </c>
      <c r="G211" s="37"/>
      <c r="H211" s="37"/>
      <c r="I211" s="109"/>
      <c r="J211" s="37"/>
      <c r="K211" s="37"/>
      <c r="L211" s="40"/>
      <c r="M211" s="203"/>
      <c r="N211" s="204"/>
      <c r="O211" s="65"/>
      <c r="P211" s="65"/>
      <c r="Q211" s="65"/>
      <c r="R211" s="65"/>
      <c r="S211" s="65"/>
      <c r="T211" s="66"/>
      <c r="U211" s="35"/>
      <c r="V211" s="35"/>
      <c r="W211" s="35"/>
      <c r="X211" s="35"/>
      <c r="Y211" s="35"/>
      <c r="Z211" s="35"/>
      <c r="AA211" s="35"/>
      <c r="AB211" s="35"/>
      <c r="AC211" s="35"/>
      <c r="AD211" s="35"/>
      <c r="AE211" s="35"/>
      <c r="AT211" s="18" t="s">
        <v>155</v>
      </c>
      <c r="AU211" s="18" t="s">
        <v>82</v>
      </c>
    </row>
    <row r="212" spans="1:65" s="13" customFormat="1" ht="11.25">
      <c r="B212" s="205"/>
      <c r="C212" s="206"/>
      <c r="D212" s="201" t="s">
        <v>157</v>
      </c>
      <c r="E212" s="207" t="s">
        <v>19</v>
      </c>
      <c r="F212" s="208" t="s">
        <v>329</v>
      </c>
      <c r="G212" s="206"/>
      <c r="H212" s="209">
        <v>17.076000000000001</v>
      </c>
      <c r="I212" s="210"/>
      <c r="J212" s="206"/>
      <c r="K212" s="206"/>
      <c r="L212" s="211"/>
      <c r="M212" s="212"/>
      <c r="N212" s="213"/>
      <c r="O212" s="213"/>
      <c r="P212" s="213"/>
      <c r="Q212" s="213"/>
      <c r="R212" s="213"/>
      <c r="S212" s="213"/>
      <c r="T212" s="214"/>
      <c r="AT212" s="215" t="s">
        <v>157</v>
      </c>
      <c r="AU212" s="215" t="s">
        <v>82</v>
      </c>
      <c r="AV212" s="13" t="s">
        <v>82</v>
      </c>
      <c r="AW212" s="13" t="s">
        <v>33</v>
      </c>
      <c r="AX212" s="13" t="s">
        <v>72</v>
      </c>
      <c r="AY212" s="215" t="s">
        <v>146</v>
      </c>
    </row>
    <row r="213" spans="1:65" s="2" customFormat="1" ht="16.5" customHeight="1">
      <c r="A213" s="35"/>
      <c r="B213" s="36"/>
      <c r="C213" s="188" t="s">
        <v>330</v>
      </c>
      <c r="D213" s="188" t="s">
        <v>148</v>
      </c>
      <c r="E213" s="189" t="s">
        <v>331</v>
      </c>
      <c r="F213" s="190" t="s">
        <v>332</v>
      </c>
      <c r="G213" s="191" t="s">
        <v>151</v>
      </c>
      <c r="H213" s="192">
        <v>17.076000000000001</v>
      </c>
      <c r="I213" s="193"/>
      <c r="J213" s="194">
        <f>ROUND(I213*H213,2)</f>
        <v>0</v>
      </c>
      <c r="K213" s="190" t="s">
        <v>152</v>
      </c>
      <c r="L213" s="40"/>
      <c r="M213" s="195" t="s">
        <v>19</v>
      </c>
      <c r="N213" s="196" t="s">
        <v>43</v>
      </c>
      <c r="O213" s="65"/>
      <c r="P213" s="197">
        <f>O213*H213</f>
        <v>0</v>
      </c>
      <c r="Q213" s="197">
        <v>0</v>
      </c>
      <c r="R213" s="197">
        <f>Q213*H213</f>
        <v>0</v>
      </c>
      <c r="S213" s="197">
        <v>0</v>
      </c>
      <c r="T213" s="198">
        <f>S213*H213</f>
        <v>0</v>
      </c>
      <c r="U213" s="35"/>
      <c r="V213" s="35"/>
      <c r="W213" s="35"/>
      <c r="X213" s="35"/>
      <c r="Y213" s="35"/>
      <c r="Z213" s="35"/>
      <c r="AA213" s="35"/>
      <c r="AB213" s="35"/>
      <c r="AC213" s="35"/>
      <c r="AD213" s="35"/>
      <c r="AE213" s="35"/>
      <c r="AR213" s="199" t="s">
        <v>153</v>
      </c>
      <c r="AT213" s="199" t="s">
        <v>148</v>
      </c>
      <c r="AU213" s="199" t="s">
        <v>82</v>
      </c>
      <c r="AY213" s="18" t="s">
        <v>146</v>
      </c>
      <c r="BE213" s="200">
        <f>IF(N213="základní",J213,0)</f>
        <v>0</v>
      </c>
      <c r="BF213" s="200">
        <f>IF(N213="snížená",J213,0)</f>
        <v>0</v>
      </c>
      <c r="BG213" s="200">
        <f>IF(N213="zákl. přenesená",J213,0)</f>
        <v>0</v>
      </c>
      <c r="BH213" s="200">
        <f>IF(N213="sníž. přenesená",J213,0)</f>
        <v>0</v>
      </c>
      <c r="BI213" s="200">
        <f>IF(N213="nulová",J213,0)</f>
        <v>0</v>
      </c>
      <c r="BJ213" s="18" t="s">
        <v>80</v>
      </c>
      <c r="BK213" s="200">
        <f>ROUND(I213*H213,2)</f>
        <v>0</v>
      </c>
      <c r="BL213" s="18" t="s">
        <v>153</v>
      </c>
      <c r="BM213" s="199" t="s">
        <v>333</v>
      </c>
    </row>
    <row r="214" spans="1:65" s="2" customFormat="1" ht="11.25">
      <c r="A214" s="35"/>
      <c r="B214" s="36"/>
      <c r="C214" s="37"/>
      <c r="D214" s="201" t="s">
        <v>155</v>
      </c>
      <c r="E214" s="37"/>
      <c r="F214" s="202" t="s">
        <v>334</v>
      </c>
      <c r="G214" s="37"/>
      <c r="H214" s="37"/>
      <c r="I214" s="109"/>
      <c r="J214" s="37"/>
      <c r="K214" s="37"/>
      <c r="L214" s="40"/>
      <c r="M214" s="203"/>
      <c r="N214" s="204"/>
      <c r="O214" s="65"/>
      <c r="P214" s="65"/>
      <c r="Q214" s="65"/>
      <c r="R214" s="65"/>
      <c r="S214" s="65"/>
      <c r="T214" s="66"/>
      <c r="U214" s="35"/>
      <c r="V214" s="35"/>
      <c r="W214" s="35"/>
      <c r="X214" s="35"/>
      <c r="Y214" s="35"/>
      <c r="Z214" s="35"/>
      <c r="AA214" s="35"/>
      <c r="AB214" s="35"/>
      <c r="AC214" s="35"/>
      <c r="AD214" s="35"/>
      <c r="AE214" s="35"/>
      <c r="AT214" s="18" t="s">
        <v>155</v>
      </c>
      <c r="AU214" s="18" t="s">
        <v>82</v>
      </c>
    </row>
    <row r="215" spans="1:65" s="2" customFormat="1" ht="16.5" customHeight="1">
      <c r="A215" s="35"/>
      <c r="B215" s="36"/>
      <c r="C215" s="188" t="s">
        <v>335</v>
      </c>
      <c r="D215" s="188" t="s">
        <v>148</v>
      </c>
      <c r="E215" s="189" t="s">
        <v>336</v>
      </c>
      <c r="F215" s="190" t="s">
        <v>337</v>
      </c>
      <c r="G215" s="191" t="s">
        <v>235</v>
      </c>
      <c r="H215" s="192">
        <v>0.245</v>
      </c>
      <c r="I215" s="193"/>
      <c r="J215" s="194">
        <f>ROUND(I215*H215,2)</f>
        <v>0</v>
      </c>
      <c r="K215" s="190" t="s">
        <v>152</v>
      </c>
      <c r="L215" s="40"/>
      <c r="M215" s="195" t="s">
        <v>19</v>
      </c>
      <c r="N215" s="196" t="s">
        <v>43</v>
      </c>
      <c r="O215" s="65"/>
      <c r="P215" s="197">
        <f>O215*H215</f>
        <v>0</v>
      </c>
      <c r="Q215" s="197">
        <v>1.0587076</v>
      </c>
      <c r="R215" s="197">
        <f>Q215*H215</f>
        <v>0.25938336200000001</v>
      </c>
      <c r="S215" s="197">
        <v>0</v>
      </c>
      <c r="T215" s="198">
        <f>S215*H215</f>
        <v>0</v>
      </c>
      <c r="U215" s="35"/>
      <c r="V215" s="35"/>
      <c r="W215" s="35"/>
      <c r="X215" s="35"/>
      <c r="Y215" s="35"/>
      <c r="Z215" s="35"/>
      <c r="AA215" s="35"/>
      <c r="AB215" s="35"/>
      <c r="AC215" s="35"/>
      <c r="AD215" s="35"/>
      <c r="AE215" s="35"/>
      <c r="AR215" s="199" t="s">
        <v>153</v>
      </c>
      <c r="AT215" s="199" t="s">
        <v>148</v>
      </c>
      <c r="AU215" s="199" t="s">
        <v>82</v>
      </c>
      <c r="AY215" s="18" t="s">
        <v>146</v>
      </c>
      <c r="BE215" s="200">
        <f>IF(N215="základní",J215,0)</f>
        <v>0</v>
      </c>
      <c r="BF215" s="200">
        <f>IF(N215="snížená",J215,0)</f>
        <v>0</v>
      </c>
      <c r="BG215" s="200">
        <f>IF(N215="zákl. přenesená",J215,0)</f>
        <v>0</v>
      </c>
      <c r="BH215" s="200">
        <f>IF(N215="sníž. přenesená",J215,0)</f>
        <v>0</v>
      </c>
      <c r="BI215" s="200">
        <f>IF(N215="nulová",J215,0)</f>
        <v>0</v>
      </c>
      <c r="BJ215" s="18" t="s">
        <v>80</v>
      </c>
      <c r="BK215" s="200">
        <f>ROUND(I215*H215,2)</f>
        <v>0</v>
      </c>
      <c r="BL215" s="18" t="s">
        <v>153</v>
      </c>
      <c r="BM215" s="199" t="s">
        <v>338</v>
      </c>
    </row>
    <row r="216" spans="1:65" s="2" customFormat="1" ht="19.5">
      <c r="A216" s="35"/>
      <c r="B216" s="36"/>
      <c r="C216" s="37"/>
      <c r="D216" s="201" t="s">
        <v>155</v>
      </c>
      <c r="E216" s="37"/>
      <c r="F216" s="202" t="s">
        <v>339</v>
      </c>
      <c r="G216" s="37"/>
      <c r="H216" s="37"/>
      <c r="I216" s="109"/>
      <c r="J216" s="37"/>
      <c r="K216" s="37"/>
      <c r="L216" s="40"/>
      <c r="M216" s="203"/>
      <c r="N216" s="204"/>
      <c r="O216" s="65"/>
      <c r="P216" s="65"/>
      <c r="Q216" s="65"/>
      <c r="R216" s="65"/>
      <c r="S216" s="65"/>
      <c r="T216" s="66"/>
      <c r="U216" s="35"/>
      <c r="V216" s="35"/>
      <c r="W216" s="35"/>
      <c r="X216" s="35"/>
      <c r="Y216" s="35"/>
      <c r="Z216" s="35"/>
      <c r="AA216" s="35"/>
      <c r="AB216" s="35"/>
      <c r="AC216" s="35"/>
      <c r="AD216" s="35"/>
      <c r="AE216" s="35"/>
      <c r="AT216" s="18" t="s">
        <v>155</v>
      </c>
      <c r="AU216" s="18" t="s">
        <v>82</v>
      </c>
    </row>
    <row r="217" spans="1:65" s="13" customFormat="1" ht="11.25">
      <c r="B217" s="205"/>
      <c r="C217" s="206"/>
      <c r="D217" s="201" t="s">
        <v>157</v>
      </c>
      <c r="E217" s="207" t="s">
        <v>19</v>
      </c>
      <c r="F217" s="208" t="s">
        <v>340</v>
      </c>
      <c r="G217" s="206"/>
      <c r="H217" s="209">
        <v>0.245</v>
      </c>
      <c r="I217" s="210"/>
      <c r="J217" s="206"/>
      <c r="K217" s="206"/>
      <c r="L217" s="211"/>
      <c r="M217" s="212"/>
      <c r="N217" s="213"/>
      <c r="O217" s="213"/>
      <c r="P217" s="213"/>
      <c r="Q217" s="213"/>
      <c r="R217" s="213"/>
      <c r="S217" s="213"/>
      <c r="T217" s="214"/>
      <c r="AT217" s="215" t="s">
        <v>157</v>
      </c>
      <c r="AU217" s="215" t="s">
        <v>82</v>
      </c>
      <c r="AV217" s="13" t="s">
        <v>82</v>
      </c>
      <c r="AW217" s="13" t="s">
        <v>33</v>
      </c>
      <c r="AX217" s="13" t="s">
        <v>72</v>
      </c>
      <c r="AY217" s="215" t="s">
        <v>146</v>
      </c>
    </row>
    <row r="218" spans="1:65" s="2" customFormat="1" ht="16.5" customHeight="1">
      <c r="A218" s="35"/>
      <c r="B218" s="36"/>
      <c r="C218" s="188" t="s">
        <v>341</v>
      </c>
      <c r="D218" s="188" t="s">
        <v>148</v>
      </c>
      <c r="E218" s="189" t="s">
        <v>342</v>
      </c>
      <c r="F218" s="190" t="s">
        <v>343</v>
      </c>
      <c r="G218" s="191" t="s">
        <v>344</v>
      </c>
      <c r="H218" s="192">
        <v>1</v>
      </c>
      <c r="I218" s="193"/>
      <c r="J218" s="194">
        <f>ROUND(I218*H218,2)</f>
        <v>0</v>
      </c>
      <c r="K218" s="190" t="s">
        <v>19</v>
      </c>
      <c r="L218" s="40"/>
      <c r="M218" s="195" t="s">
        <v>19</v>
      </c>
      <c r="N218" s="196" t="s">
        <v>43</v>
      </c>
      <c r="O218" s="65"/>
      <c r="P218" s="197">
        <f>O218*H218</f>
        <v>0</v>
      </c>
      <c r="Q218" s="197">
        <v>0</v>
      </c>
      <c r="R218" s="197">
        <f>Q218*H218</f>
        <v>0</v>
      </c>
      <c r="S218" s="197">
        <v>0</v>
      </c>
      <c r="T218" s="198">
        <f>S218*H218</f>
        <v>0</v>
      </c>
      <c r="U218" s="35"/>
      <c r="V218" s="35"/>
      <c r="W218" s="35"/>
      <c r="X218" s="35"/>
      <c r="Y218" s="35"/>
      <c r="Z218" s="35"/>
      <c r="AA218" s="35"/>
      <c r="AB218" s="35"/>
      <c r="AC218" s="35"/>
      <c r="AD218" s="35"/>
      <c r="AE218" s="35"/>
      <c r="AR218" s="199" t="s">
        <v>153</v>
      </c>
      <c r="AT218" s="199" t="s">
        <v>148</v>
      </c>
      <c r="AU218" s="199" t="s">
        <v>82</v>
      </c>
      <c r="AY218" s="18" t="s">
        <v>146</v>
      </c>
      <c r="BE218" s="200">
        <f>IF(N218="základní",J218,0)</f>
        <v>0</v>
      </c>
      <c r="BF218" s="200">
        <f>IF(N218="snížená",J218,0)</f>
        <v>0</v>
      </c>
      <c r="BG218" s="200">
        <f>IF(N218="zákl. přenesená",J218,0)</f>
        <v>0</v>
      </c>
      <c r="BH218" s="200">
        <f>IF(N218="sníž. přenesená",J218,0)</f>
        <v>0</v>
      </c>
      <c r="BI218" s="200">
        <f>IF(N218="nulová",J218,0)</f>
        <v>0</v>
      </c>
      <c r="BJ218" s="18" t="s">
        <v>80</v>
      </c>
      <c r="BK218" s="200">
        <f>ROUND(I218*H218,2)</f>
        <v>0</v>
      </c>
      <c r="BL218" s="18" t="s">
        <v>153</v>
      </c>
      <c r="BM218" s="199" t="s">
        <v>345</v>
      </c>
    </row>
    <row r="219" spans="1:65" s="2" customFormat="1" ht="11.25">
      <c r="A219" s="35"/>
      <c r="B219" s="36"/>
      <c r="C219" s="37"/>
      <c r="D219" s="201" t="s">
        <v>155</v>
      </c>
      <c r="E219" s="37"/>
      <c r="F219" s="202" t="s">
        <v>343</v>
      </c>
      <c r="G219" s="37"/>
      <c r="H219" s="37"/>
      <c r="I219" s="109"/>
      <c r="J219" s="37"/>
      <c r="K219" s="37"/>
      <c r="L219" s="40"/>
      <c r="M219" s="203"/>
      <c r="N219" s="204"/>
      <c r="O219" s="65"/>
      <c r="P219" s="65"/>
      <c r="Q219" s="65"/>
      <c r="R219" s="65"/>
      <c r="S219" s="65"/>
      <c r="T219" s="66"/>
      <c r="U219" s="35"/>
      <c r="V219" s="35"/>
      <c r="W219" s="35"/>
      <c r="X219" s="35"/>
      <c r="Y219" s="35"/>
      <c r="Z219" s="35"/>
      <c r="AA219" s="35"/>
      <c r="AB219" s="35"/>
      <c r="AC219" s="35"/>
      <c r="AD219" s="35"/>
      <c r="AE219" s="35"/>
      <c r="AT219" s="18" t="s">
        <v>155</v>
      </c>
      <c r="AU219" s="18" t="s">
        <v>82</v>
      </c>
    </row>
    <row r="220" spans="1:65" s="12" customFormat="1" ht="22.9" customHeight="1">
      <c r="B220" s="172"/>
      <c r="C220" s="173"/>
      <c r="D220" s="174" t="s">
        <v>71</v>
      </c>
      <c r="E220" s="186" t="s">
        <v>164</v>
      </c>
      <c r="F220" s="186" t="s">
        <v>346</v>
      </c>
      <c r="G220" s="173"/>
      <c r="H220" s="173"/>
      <c r="I220" s="176"/>
      <c r="J220" s="187">
        <f>BK220</f>
        <v>0</v>
      </c>
      <c r="K220" s="173"/>
      <c r="L220" s="178"/>
      <c r="M220" s="179"/>
      <c r="N220" s="180"/>
      <c r="O220" s="180"/>
      <c r="P220" s="181">
        <f>SUM(P221:P310)</f>
        <v>0</v>
      </c>
      <c r="Q220" s="180"/>
      <c r="R220" s="181">
        <f>SUM(R221:R310)</f>
        <v>36.206348979999994</v>
      </c>
      <c r="S220" s="180"/>
      <c r="T220" s="182">
        <f>SUM(T221:T310)</f>
        <v>0</v>
      </c>
      <c r="AR220" s="183" t="s">
        <v>80</v>
      </c>
      <c r="AT220" s="184" t="s">
        <v>71</v>
      </c>
      <c r="AU220" s="184" t="s">
        <v>80</v>
      </c>
      <c r="AY220" s="183" t="s">
        <v>146</v>
      </c>
      <c r="BK220" s="185">
        <f>SUM(BK221:BK310)</f>
        <v>0</v>
      </c>
    </row>
    <row r="221" spans="1:65" s="2" customFormat="1" ht="16.5" customHeight="1">
      <c r="A221" s="35"/>
      <c r="B221" s="36"/>
      <c r="C221" s="188" t="s">
        <v>347</v>
      </c>
      <c r="D221" s="188" t="s">
        <v>148</v>
      </c>
      <c r="E221" s="189" t="s">
        <v>348</v>
      </c>
      <c r="F221" s="190" t="s">
        <v>349</v>
      </c>
      <c r="G221" s="191" t="s">
        <v>151</v>
      </c>
      <c r="H221" s="192">
        <v>0.95199999999999996</v>
      </c>
      <c r="I221" s="193"/>
      <c r="J221" s="194">
        <f>ROUND(I221*H221,2)</f>
        <v>0</v>
      </c>
      <c r="K221" s="190" t="s">
        <v>152</v>
      </c>
      <c r="L221" s="40"/>
      <c r="M221" s="195" t="s">
        <v>19</v>
      </c>
      <c r="N221" s="196" t="s">
        <v>43</v>
      </c>
      <c r="O221" s="65"/>
      <c r="P221" s="197">
        <f>O221*H221</f>
        <v>0</v>
      </c>
      <c r="Q221" s="197">
        <v>0.18385000000000001</v>
      </c>
      <c r="R221" s="197">
        <f>Q221*H221</f>
        <v>0.17502519999999999</v>
      </c>
      <c r="S221" s="197">
        <v>0</v>
      </c>
      <c r="T221" s="198">
        <f>S221*H221</f>
        <v>0</v>
      </c>
      <c r="U221" s="35"/>
      <c r="V221" s="35"/>
      <c r="W221" s="35"/>
      <c r="X221" s="35"/>
      <c r="Y221" s="35"/>
      <c r="Z221" s="35"/>
      <c r="AA221" s="35"/>
      <c r="AB221" s="35"/>
      <c r="AC221" s="35"/>
      <c r="AD221" s="35"/>
      <c r="AE221" s="35"/>
      <c r="AR221" s="199" t="s">
        <v>153</v>
      </c>
      <c r="AT221" s="199" t="s">
        <v>148</v>
      </c>
      <c r="AU221" s="199" t="s">
        <v>82</v>
      </c>
      <c r="AY221" s="18" t="s">
        <v>146</v>
      </c>
      <c r="BE221" s="200">
        <f>IF(N221="základní",J221,0)</f>
        <v>0</v>
      </c>
      <c r="BF221" s="200">
        <f>IF(N221="snížená",J221,0)</f>
        <v>0</v>
      </c>
      <c r="BG221" s="200">
        <f>IF(N221="zákl. přenesená",J221,0)</f>
        <v>0</v>
      </c>
      <c r="BH221" s="200">
        <f>IF(N221="sníž. přenesená",J221,0)</f>
        <v>0</v>
      </c>
      <c r="BI221" s="200">
        <f>IF(N221="nulová",J221,0)</f>
        <v>0</v>
      </c>
      <c r="BJ221" s="18" t="s">
        <v>80</v>
      </c>
      <c r="BK221" s="200">
        <f>ROUND(I221*H221,2)</f>
        <v>0</v>
      </c>
      <c r="BL221" s="18" t="s">
        <v>153</v>
      </c>
      <c r="BM221" s="199" t="s">
        <v>350</v>
      </c>
    </row>
    <row r="222" spans="1:65" s="2" customFormat="1" ht="11.25">
      <c r="A222" s="35"/>
      <c r="B222" s="36"/>
      <c r="C222" s="37"/>
      <c r="D222" s="201" t="s">
        <v>155</v>
      </c>
      <c r="E222" s="37"/>
      <c r="F222" s="202" t="s">
        <v>351</v>
      </c>
      <c r="G222" s="37"/>
      <c r="H222" s="37"/>
      <c r="I222" s="109"/>
      <c r="J222" s="37"/>
      <c r="K222" s="37"/>
      <c r="L222" s="40"/>
      <c r="M222" s="203"/>
      <c r="N222" s="204"/>
      <c r="O222" s="65"/>
      <c r="P222" s="65"/>
      <c r="Q222" s="65"/>
      <c r="R222" s="65"/>
      <c r="S222" s="65"/>
      <c r="T222" s="66"/>
      <c r="U222" s="35"/>
      <c r="V222" s="35"/>
      <c r="W222" s="35"/>
      <c r="X222" s="35"/>
      <c r="Y222" s="35"/>
      <c r="Z222" s="35"/>
      <c r="AA222" s="35"/>
      <c r="AB222" s="35"/>
      <c r="AC222" s="35"/>
      <c r="AD222" s="35"/>
      <c r="AE222" s="35"/>
      <c r="AT222" s="18" t="s">
        <v>155</v>
      </c>
      <c r="AU222" s="18" t="s">
        <v>82</v>
      </c>
    </row>
    <row r="223" spans="1:65" s="13" customFormat="1" ht="11.25">
      <c r="B223" s="205"/>
      <c r="C223" s="206"/>
      <c r="D223" s="201" t="s">
        <v>157</v>
      </c>
      <c r="E223" s="207" t="s">
        <v>19</v>
      </c>
      <c r="F223" s="208" t="s">
        <v>352</v>
      </c>
      <c r="G223" s="206"/>
      <c r="H223" s="209">
        <v>0.39200000000000002</v>
      </c>
      <c r="I223" s="210"/>
      <c r="J223" s="206"/>
      <c r="K223" s="206"/>
      <c r="L223" s="211"/>
      <c r="M223" s="212"/>
      <c r="N223" s="213"/>
      <c r="O223" s="213"/>
      <c r="P223" s="213"/>
      <c r="Q223" s="213"/>
      <c r="R223" s="213"/>
      <c r="S223" s="213"/>
      <c r="T223" s="214"/>
      <c r="AT223" s="215" t="s">
        <v>157</v>
      </c>
      <c r="AU223" s="215" t="s">
        <v>82</v>
      </c>
      <c r="AV223" s="13" t="s">
        <v>82</v>
      </c>
      <c r="AW223" s="13" t="s">
        <v>33</v>
      </c>
      <c r="AX223" s="13" t="s">
        <v>72</v>
      </c>
      <c r="AY223" s="215" t="s">
        <v>146</v>
      </c>
    </row>
    <row r="224" spans="1:65" s="13" customFormat="1" ht="11.25">
      <c r="B224" s="205"/>
      <c r="C224" s="206"/>
      <c r="D224" s="201" t="s">
        <v>157</v>
      </c>
      <c r="E224" s="207" t="s">
        <v>19</v>
      </c>
      <c r="F224" s="208" t="s">
        <v>353</v>
      </c>
      <c r="G224" s="206"/>
      <c r="H224" s="209">
        <v>0.56000000000000005</v>
      </c>
      <c r="I224" s="210"/>
      <c r="J224" s="206"/>
      <c r="K224" s="206"/>
      <c r="L224" s="211"/>
      <c r="M224" s="212"/>
      <c r="N224" s="213"/>
      <c r="O224" s="213"/>
      <c r="P224" s="213"/>
      <c r="Q224" s="213"/>
      <c r="R224" s="213"/>
      <c r="S224" s="213"/>
      <c r="T224" s="214"/>
      <c r="AT224" s="215" t="s">
        <v>157</v>
      </c>
      <c r="AU224" s="215" t="s">
        <v>82</v>
      </c>
      <c r="AV224" s="13" t="s">
        <v>82</v>
      </c>
      <c r="AW224" s="13" t="s">
        <v>33</v>
      </c>
      <c r="AX224" s="13" t="s">
        <v>72</v>
      </c>
      <c r="AY224" s="215" t="s">
        <v>146</v>
      </c>
    </row>
    <row r="225" spans="1:65" s="2" customFormat="1" ht="16.5" customHeight="1">
      <c r="A225" s="35"/>
      <c r="B225" s="36"/>
      <c r="C225" s="188" t="s">
        <v>354</v>
      </c>
      <c r="D225" s="188" t="s">
        <v>148</v>
      </c>
      <c r="E225" s="189" t="s">
        <v>355</v>
      </c>
      <c r="F225" s="190" t="s">
        <v>356</v>
      </c>
      <c r="G225" s="191" t="s">
        <v>151</v>
      </c>
      <c r="H225" s="192">
        <v>0.95199999999999996</v>
      </c>
      <c r="I225" s="193"/>
      <c r="J225" s="194">
        <f>ROUND(I225*H225,2)</f>
        <v>0</v>
      </c>
      <c r="K225" s="190" t="s">
        <v>152</v>
      </c>
      <c r="L225" s="40"/>
      <c r="M225" s="195" t="s">
        <v>19</v>
      </c>
      <c r="N225" s="196" t="s">
        <v>43</v>
      </c>
      <c r="O225" s="65"/>
      <c r="P225" s="197">
        <f>O225*H225</f>
        <v>0</v>
      </c>
      <c r="Q225" s="197">
        <v>0.28986000000000001</v>
      </c>
      <c r="R225" s="197">
        <f>Q225*H225</f>
        <v>0.27594671999999998</v>
      </c>
      <c r="S225" s="197">
        <v>0</v>
      </c>
      <c r="T225" s="198">
        <f>S225*H225</f>
        <v>0</v>
      </c>
      <c r="U225" s="35"/>
      <c r="V225" s="35"/>
      <c r="W225" s="35"/>
      <c r="X225" s="35"/>
      <c r="Y225" s="35"/>
      <c r="Z225" s="35"/>
      <c r="AA225" s="35"/>
      <c r="AB225" s="35"/>
      <c r="AC225" s="35"/>
      <c r="AD225" s="35"/>
      <c r="AE225" s="35"/>
      <c r="AR225" s="199" t="s">
        <v>153</v>
      </c>
      <c r="AT225" s="199" t="s">
        <v>148</v>
      </c>
      <c r="AU225" s="199" t="s">
        <v>82</v>
      </c>
      <c r="AY225" s="18" t="s">
        <v>146</v>
      </c>
      <c r="BE225" s="200">
        <f>IF(N225="základní",J225,0)</f>
        <v>0</v>
      </c>
      <c r="BF225" s="200">
        <f>IF(N225="snížená",J225,0)</f>
        <v>0</v>
      </c>
      <c r="BG225" s="200">
        <f>IF(N225="zákl. přenesená",J225,0)</f>
        <v>0</v>
      </c>
      <c r="BH225" s="200">
        <f>IF(N225="sníž. přenesená",J225,0)</f>
        <v>0</v>
      </c>
      <c r="BI225" s="200">
        <f>IF(N225="nulová",J225,0)</f>
        <v>0</v>
      </c>
      <c r="BJ225" s="18" t="s">
        <v>80</v>
      </c>
      <c r="BK225" s="200">
        <f>ROUND(I225*H225,2)</f>
        <v>0</v>
      </c>
      <c r="BL225" s="18" t="s">
        <v>153</v>
      </c>
      <c r="BM225" s="199" t="s">
        <v>357</v>
      </c>
    </row>
    <row r="226" spans="1:65" s="2" customFormat="1" ht="11.25">
      <c r="A226" s="35"/>
      <c r="B226" s="36"/>
      <c r="C226" s="37"/>
      <c r="D226" s="201" t="s">
        <v>155</v>
      </c>
      <c r="E226" s="37"/>
      <c r="F226" s="202" t="s">
        <v>358</v>
      </c>
      <c r="G226" s="37"/>
      <c r="H226" s="37"/>
      <c r="I226" s="109"/>
      <c r="J226" s="37"/>
      <c r="K226" s="37"/>
      <c r="L226" s="40"/>
      <c r="M226" s="203"/>
      <c r="N226" s="204"/>
      <c r="O226" s="65"/>
      <c r="P226" s="65"/>
      <c r="Q226" s="65"/>
      <c r="R226" s="65"/>
      <c r="S226" s="65"/>
      <c r="T226" s="66"/>
      <c r="U226" s="35"/>
      <c r="V226" s="35"/>
      <c r="W226" s="35"/>
      <c r="X226" s="35"/>
      <c r="Y226" s="35"/>
      <c r="Z226" s="35"/>
      <c r="AA226" s="35"/>
      <c r="AB226" s="35"/>
      <c r="AC226" s="35"/>
      <c r="AD226" s="35"/>
      <c r="AE226" s="35"/>
      <c r="AT226" s="18" t="s">
        <v>155</v>
      </c>
      <c r="AU226" s="18" t="s">
        <v>82</v>
      </c>
    </row>
    <row r="227" spans="1:65" s="13" customFormat="1" ht="11.25">
      <c r="B227" s="205"/>
      <c r="C227" s="206"/>
      <c r="D227" s="201" t="s">
        <v>157</v>
      </c>
      <c r="E227" s="207" t="s">
        <v>19</v>
      </c>
      <c r="F227" s="208" t="s">
        <v>352</v>
      </c>
      <c r="G227" s="206"/>
      <c r="H227" s="209">
        <v>0.39200000000000002</v>
      </c>
      <c r="I227" s="210"/>
      <c r="J227" s="206"/>
      <c r="K227" s="206"/>
      <c r="L227" s="211"/>
      <c r="M227" s="212"/>
      <c r="N227" s="213"/>
      <c r="O227" s="213"/>
      <c r="P227" s="213"/>
      <c r="Q227" s="213"/>
      <c r="R227" s="213"/>
      <c r="S227" s="213"/>
      <c r="T227" s="214"/>
      <c r="AT227" s="215" t="s">
        <v>157</v>
      </c>
      <c r="AU227" s="215" t="s">
        <v>82</v>
      </c>
      <c r="AV227" s="13" t="s">
        <v>82</v>
      </c>
      <c r="AW227" s="13" t="s">
        <v>33</v>
      </c>
      <c r="AX227" s="13" t="s">
        <v>72</v>
      </c>
      <c r="AY227" s="215" t="s">
        <v>146</v>
      </c>
    </row>
    <row r="228" spans="1:65" s="13" customFormat="1" ht="11.25">
      <c r="B228" s="205"/>
      <c r="C228" s="206"/>
      <c r="D228" s="201" t="s">
        <v>157</v>
      </c>
      <c r="E228" s="207" t="s">
        <v>19</v>
      </c>
      <c r="F228" s="208" t="s">
        <v>353</v>
      </c>
      <c r="G228" s="206"/>
      <c r="H228" s="209">
        <v>0.56000000000000005</v>
      </c>
      <c r="I228" s="210"/>
      <c r="J228" s="206"/>
      <c r="K228" s="206"/>
      <c r="L228" s="211"/>
      <c r="M228" s="212"/>
      <c r="N228" s="213"/>
      <c r="O228" s="213"/>
      <c r="P228" s="213"/>
      <c r="Q228" s="213"/>
      <c r="R228" s="213"/>
      <c r="S228" s="213"/>
      <c r="T228" s="214"/>
      <c r="AT228" s="215" t="s">
        <v>157</v>
      </c>
      <c r="AU228" s="215" t="s">
        <v>82</v>
      </c>
      <c r="AV228" s="13" t="s">
        <v>82</v>
      </c>
      <c r="AW228" s="13" t="s">
        <v>33</v>
      </c>
      <c r="AX228" s="13" t="s">
        <v>72</v>
      </c>
      <c r="AY228" s="215" t="s">
        <v>146</v>
      </c>
    </row>
    <row r="229" spans="1:65" s="2" customFormat="1" ht="16.5" customHeight="1">
      <c r="A229" s="35"/>
      <c r="B229" s="36"/>
      <c r="C229" s="188" t="s">
        <v>359</v>
      </c>
      <c r="D229" s="188" t="s">
        <v>148</v>
      </c>
      <c r="E229" s="189" t="s">
        <v>360</v>
      </c>
      <c r="F229" s="190" t="s">
        <v>361</v>
      </c>
      <c r="G229" s="191" t="s">
        <v>161</v>
      </c>
      <c r="H229" s="192">
        <v>0.26</v>
      </c>
      <c r="I229" s="193"/>
      <c r="J229" s="194">
        <f>ROUND(I229*H229,2)</f>
        <v>0</v>
      </c>
      <c r="K229" s="190" t="s">
        <v>152</v>
      </c>
      <c r="L229" s="40"/>
      <c r="M229" s="195" t="s">
        <v>19</v>
      </c>
      <c r="N229" s="196" t="s">
        <v>43</v>
      </c>
      <c r="O229" s="65"/>
      <c r="P229" s="197">
        <f>O229*H229</f>
        <v>0</v>
      </c>
      <c r="Q229" s="197">
        <v>1.3271500000000001</v>
      </c>
      <c r="R229" s="197">
        <f>Q229*H229</f>
        <v>0.345059</v>
      </c>
      <c r="S229" s="197">
        <v>0</v>
      </c>
      <c r="T229" s="198">
        <f>S229*H229</f>
        <v>0</v>
      </c>
      <c r="U229" s="35"/>
      <c r="V229" s="35"/>
      <c r="W229" s="35"/>
      <c r="X229" s="35"/>
      <c r="Y229" s="35"/>
      <c r="Z229" s="35"/>
      <c r="AA229" s="35"/>
      <c r="AB229" s="35"/>
      <c r="AC229" s="35"/>
      <c r="AD229" s="35"/>
      <c r="AE229" s="35"/>
      <c r="AR229" s="199" t="s">
        <v>153</v>
      </c>
      <c r="AT229" s="199" t="s">
        <v>148</v>
      </c>
      <c r="AU229" s="199" t="s">
        <v>82</v>
      </c>
      <c r="AY229" s="18" t="s">
        <v>146</v>
      </c>
      <c r="BE229" s="200">
        <f>IF(N229="základní",J229,0)</f>
        <v>0</v>
      </c>
      <c r="BF229" s="200">
        <f>IF(N229="snížená",J229,0)</f>
        <v>0</v>
      </c>
      <c r="BG229" s="200">
        <f>IF(N229="zákl. přenesená",J229,0)</f>
        <v>0</v>
      </c>
      <c r="BH229" s="200">
        <f>IF(N229="sníž. přenesená",J229,0)</f>
        <v>0</v>
      </c>
      <c r="BI229" s="200">
        <f>IF(N229="nulová",J229,0)</f>
        <v>0</v>
      </c>
      <c r="BJ229" s="18" t="s">
        <v>80</v>
      </c>
      <c r="BK229" s="200">
        <f>ROUND(I229*H229,2)</f>
        <v>0</v>
      </c>
      <c r="BL229" s="18" t="s">
        <v>153</v>
      </c>
      <c r="BM229" s="199" t="s">
        <v>362</v>
      </c>
    </row>
    <row r="230" spans="1:65" s="2" customFormat="1" ht="11.25">
      <c r="A230" s="35"/>
      <c r="B230" s="36"/>
      <c r="C230" s="37"/>
      <c r="D230" s="201" t="s">
        <v>155</v>
      </c>
      <c r="E230" s="37"/>
      <c r="F230" s="202" t="s">
        <v>363</v>
      </c>
      <c r="G230" s="37"/>
      <c r="H230" s="37"/>
      <c r="I230" s="109"/>
      <c r="J230" s="37"/>
      <c r="K230" s="37"/>
      <c r="L230" s="40"/>
      <c r="M230" s="203"/>
      <c r="N230" s="204"/>
      <c r="O230" s="65"/>
      <c r="P230" s="65"/>
      <c r="Q230" s="65"/>
      <c r="R230" s="65"/>
      <c r="S230" s="65"/>
      <c r="T230" s="66"/>
      <c r="U230" s="35"/>
      <c r="V230" s="35"/>
      <c r="W230" s="35"/>
      <c r="X230" s="35"/>
      <c r="Y230" s="35"/>
      <c r="Z230" s="35"/>
      <c r="AA230" s="35"/>
      <c r="AB230" s="35"/>
      <c r="AC230" s="35"/>
      <c r="AD230" s="35"/>
      <c r="AE230" s="35"/>
      <c r="AT230" s="18" t="s">
        <v>155</v>
      </c>
      <c r="AU230" s="18" t="s">
        <v>82</v>
      </c>
    </row>
    <row r="231" spans="1:65" s="13" customFormat="1" ht="11.25">
      <c r="B231" s="205"/>
      <c r="C231" s="206"/>
      <c r="D231" s="201" t="s">
        <v>157</v>
      </c>
      <c r="E231" s="207" t="s">
        <v>19</v>
      </c>
      <c r="F231" s="208" t="s">
        <v>364</v>
      </c>
      <c r="G231" s="206"/>
      <c r="H231" s="209">
        <v>0.19600000000000001</v>
      </c>
      <c r="I231" s="210"/>
      <c r="J231" s="206"/>
      <c r="K231" s="206"/>
      <c r="L231" s="211"/>
      <c r="M231" s="212"/>
      <c r="N231" s="213"/>
      <c r="O231" s="213"/>
      <c r="P231" s="213"/>
      <c r="Q231" s="213"/>
      <c r="R231" s="213"/>
      <c r="S231" s="213"/>
      <c r="T231" s="214"/>
      <c r="AT231" s="215" t="s">
        <v>157</v>
      </c>
      <c r="AU231" s="215" t="s">
        <v>82</v>
      </c>
      <c r="AV231" s="13" t="s">
        <v>82</v>
      </c>
      <c r="AW231" s="13" t="s">
        <v>33</v>
      </c>
      <c r="AX231" s="13" t="s">
        <v>72</v>
      </c>
      <c r="AY231" s="215" t="s">
        <v>146</v>
      </c>
    </row>
    <row r="232" spans="1:65" s="13" customFormat="1" ht="11.25">
      <c r="B232" s="205"/>
      <c r="C232" s="206"/>
      <c r="D232" s="201" t="s">
        <v>157</v>
      </c>
      <c r="E232" s="207" t="s">
        <v>19</v>
      </c>
      <c r="F232" s="208" t="s">
        <v>365</v>
      </c>
      <c r="G232" s="206"/>
      <c r="H232" s="209">
        <v>6.4000000000000001E-2</v>
      </c>
      <c r="I232" s="210"/>
      <c r="J232" s="206"/>
      <c r="K232" s="206"/>
      <c r="L232" s="211"/>
      <c r="M232" s="212"/>
      <c r="N232" s="213"/>
      <c r="O232" s="213"/>
      <c r="P232" s="213"/>
      <c r="Q232" s="213"/>
      <c r="R232" s="213"/>
      <c r="S232" s="213"/>
      <c r="T232" s="214"/>
      <c r="AT232" s="215" t="s">
        <v>157</v>
      </c>
      <c r="AU232" s="215" t="s">
        <v>82</v>
      </c>
      <c r="AV232" s="13" t="s">
        <v>82</v>
      </c>
      <c r="AW232" s="13" t="s">
        <v>33</v>
      </c>
      <c r="AX232" s="13" t="s">
        <v>72</v>
      </c>
      <c r="AY232" s="215" t="s">
        <v>146</v>
      </c>
    </row>
    <row r="233" spans="1:65" s="2" customFormat="1" ht="16.5" customHeight="1">
      <c r="A233" s="35"/>
      <c r="B233" s="36"/>
      <c r="C233" s="188" t="s">
        <v>366</v>
      </c>
      <c r="D233" s="188" t="s">
        <v>148</v>
      </c>
      <c r="E233" s="189" t="s">
        <v>367</v>
      </c>
      <c r="F233" s="190" t="s">
        <v>368</v>
      </c>
      <c r="G233" s="191" t="s">
        <v>151</v>
      </c>
      <c r="H233" s="192">
        <v>10.066000000000001</v>
      </c>
      <c r="I233" s="193"/>
      <c r="J233" s="194">
        <f>ROUND(I233*H233,2)</f>
        <v>0</v>
      </c>
      <c r="K233" s="190" t="s">
        <v>152</v>
      </c>
      <c r="L233" s="40"/>
      <c r="M233" s="195" t="s">
        <v>19</v>
      </c>
      <c r="N233" s="196" t="s">
        <v>43</v>
      </c>
      <c r="O233" s="65"/>
      <c r="P233" s="197">
        <f>O233*H233</f>
        <v>0</v>
      </c>
      <c r="Q233" s="197">
        <v>0.23089999999999999</v>
      </c>
      <c r="R233" s="197">
        <f>Q233*H233</f>
        <v>2.3242394000000002</v>
      </c>
      <c r="S233" s="197">
        <v>0</v>
      </c>
      <c r="T233" s="198">
        <f>S233*H233</f>
        <v>0</v>
      </c>
      <c r="U233" s="35"/>
      <c r="V233" s="35"/>
      <c r="W233" s="35"/>
      <c r="X233" s="35"/>
      <c r="Y233" s="35"/>
      <c r="Z233" s="35"/>
      <c r="AA233" s="35"/>
      <c r="AB233" s="35"/>
      <c r="AC233" s="35"/>
      <c r="AD233" s="35"/>
      <c r="AE233" s="35"/>
      <c r="AR233" s="199" t="s">
        <v>153</v>
      </c>
      <c r="AT233" s="199" t="s">
        <v>148</v>
      </c>
      <c r="AU233" s="199" t="s">
        <v>82</v>
      </c>
      <c r="AY233" s="18" t="s">
        <v>146</v>
      </c>
      <c r="BE233" s="200">
        <f>IF(N233="základní",J233,0)</f>
        <v>0</v>
      </c>
      <c r="BF233" s="200">
        <f>IF(N233="snížená",J233,0)</f>
        <v>0</v>
      </c>
      <c r="BG233" s="200">
        <f>IF(N233="zákl. přenesená",J233,0)</f>
        <v>0</v>
      </c>
      <c r="BH233" s="200">
        <f>IF(N233="sníž. přenesená",J233,0)</f>
        <v>0</v>
      </c>
      <c r="BI233" s="200">
        <f>IF(N233="nulová",J233,0)</f>
        <v>0</v>
      </c>
      <c r="BJ233" s="18" t="s">
        <v>80</v>
      </c>
      <c r="BK233" s="200">
        <f>ROUND(I233*H233,2)</f>
        <v>0</v>
      </c>
      <c r="BL233" s="18" t="s">
        <v>153</v>
      </c>
      <c r="BM233" s="199" t="s">
        <v>369</v>
      </c>
    </row>
    <row r="234" spans="1:65" s="2" customFormat="1" ht="19.5">
      <c r="A234" s="35"/>
      <c r="B234" s="36"/>
      <c r="C234" s="37"/>
      <c r="D234" s="201" t="s">
        <v>155</v>
      </c>
      <c r="E234" s="37"/>
      <c r="F234" s="202" t="s">
        <v>370</v>
      </c>
      <c r="G234" s="37"/>
      <c r="H234" s="37"/>
      <c r="I234" s="109"/>
      <c r="J234" s="37"/>
      <c r="K234" s="37"/>
      <c r="L234" s="40"/>
      <c r="M234" s="203"/>
      <c r="N234" s="204"/>
      <c r="O234" s="65"/>
      <c r="P234" s="65"/>
      <c r="Q234" s="65"/>
      <c r="R234" s="65"/>
      <c r="S234" s="65"/>
      <c r="T234" s="66"/>
      <c r="U234" s="35"/>
      <c r="V234" s="35"/>
      <c r="W234" s="35"/>
      <c r="X234" s="35"/>
      <c r="Y234" s="35"/>
      <c r="Z234" s="35"/>
      <c r="AA234" s="35"/>
      <c r="AB234" s="35"/>
      <c r="AC234" s="35"/>
      <c r="AD234" s="35"/>
      <c r="AE234" s="35"/>
      <c r="AT234" s="18" t="s">
        <v>155</v>
      </c>
      <c r="AU234" s="18" t="s">
        <v>82</v>
      </c>
    </row>
    <row r="235" spans="1:65" s="13" customFormat="1" ht="11.25">
      <c r="B235" s="205"/>
      <c r="C235" s="206"/>
      <c r="D235" s="201" t="s">
        <v>157</v>
      </c>
      <c r="E235" s="207" t="s">
        <v>19</v>
      </c>
      <c r="F235" s="208" t="s">
        <v>371</v>
      </c>
      <c r="G235" s="206"/>
      <c r="H235" s="209">
        <v>5.1870000000000003</v>
      </c>
      <c r="I235" s="210"/>
      <c r="J235" s="206"/>
      <c r="K235" s="206"/>
      <c r="L235" s="211"/>
      <c r="M235" s="212"/>
      <c r="N235" s="213"/>
      <c r="O235" s="213"/>
      <c r="P235" s="213"/>
      <c r="Q235" s="213"/>
      <c r="R235" s="213"/>
      <c r="S235" s="213"/>
      <c r="T235" s="214"/>
      <c r="AT235" s="215" t="s">
        <v>157</v>
      </c>
      <c r="AU235" s="215" t="s">
        <v>82</v>
      </c>
      <c r="AV235" s="13" t="s">
        <v>82</v>
      </c>
      <c r="AW235" s="13" t="s">
        <v>33</v>
      </c>
      <c r="AX235" s="13" t="s">
        <v>72</v>
      </c>
      <c r="AY235" s="215" t="s">
        <v>146</v>
      </c>
    </row>
    <row r="236" spans="1:65" s="13" customFormat="1" ht="11.25">
      <c r="B236" s="205"/>
      <c r="C236" s="206"/>
      <c r="D236" s="201" t="s">
        <v>157</v>
      </c>
      <c r="E236" s="207" t="s">
        <v>19</v>
      </c>
      <c r="F236" s="208" t="s">
        <v>372</v>
      </c>
      <c r="G236" s="206"/>
      <c r="H236" s="209">
        <v>4.8789999999999996</v>
      </c>
      <c r="I236" s="210"/>
      <c r="J236" s="206"/>
      <c r="K236" s="206"/>
      <c r="L236" s="211"/>
      <c r="M236" s="212"/>
      <c r="N236" s="213"/>
      <c r="O236" s="213"/>
      <c r="P236" s="213"/>
      <c r="Q236" s="213"/>
      <c r="R236" s="213"/>
      <c r="S236" s="213"/>
      <c r="T236" s="214"/>
      <c r="AT236" s="215" t="s">
        <v>157</v>
      </c>
      <c r="AU236" s="215" t="s">
        <v>82</v>
      </c>
      <c r="AV236" s="13" t="s">
        <v>82</v>
      </c>
      <c r="AW236" s="13" t="s">
        <v>33</v>
      </c>
      <c r="AX236" s="13" t="s">
        <v>72</v>
      </c>
      <c r="AY236" s="215" t="s">
        <v>146</v>
      </c>
    </row>
    <row r="237" spans="1:65" s="2" customFormat="1" ht="16.5" customHeight="1">
      <c r="A237" s="35"/>
      <c r="B237" s="36"/>
      <c r="C237" s="188" t="s">
        <v>373</v>
      </c>
      <c r="D237" s="188" t="s">
        <v>148</v>
      </c>
      <c r="E237" s="189" t="s">
        <v>374</v>
      </c>
      <c r="F237" s="190" t="s">
        <v>375</v>
      </c>
      <c r="G237" s="191" t="s">
        <v>151</v>
      </c>
      <c r="H237" s="192">
        <v>82.058000000000007</v>
      </c>
      <c r="I237" s="193"/>
      <c r="J237" s="194">
        <f>ROUND(I237*H237,2)</f>
        <v>0</v>
      </c>
      <c r="K237" s="190" t="s">
        <v>152</v>
      </c>
      <c r="L237" s="40"/>
      <c r="M237" s="195" t="s">
        <v>19</v>
      </c>
      <c r="N237" s="196" t="s">
        <v>43</v>
      </c>
      <c r="O237" s="65"/>
      <c r="P237" s="197">
        <f>O237*H237</f>
        <v>0</v>
      </c>
      <c r="Q237" s="197">
        <v>0.30726999999999999</v>
      </c>
      <c r="R237" s="197">
        <f>Q237*H237</f>
        <v>25.213961660000002</v>
      </c>
      <c r="S237" s="197">
        <v>0</v>
      </c>
      <c r="T237" s="198">
        <f>S237*H237</f>
        <v>0</v>
      </c>
      <c r="U237" s="35"/>
      <c r="V237" s="35"/>
      <c r="W237" s="35"/>
      <c r="X237" s="35"/>
      <c r="Y237" s="35"/>
      <c r="Z237" s="35"/>
      <c r="AA237" s="35"/>
      <c r="AB237" s="35"/>
      <c r="AC237" s="35"/>
      <c r="AD237" s="35"/>
      <c r="AE237" s="35"/>
      <c r="AR237" s="199" t="s">
        <v>153</v>
      </c>
      <c r="AT237" s="199" t="s">
        <v>148</v>
      </c>
      <c r="AU237" s="199" t="s">
        <v>82</v>
      </c>
      <c r="AY237" s="18" t="s">
        <v>146</v>
      </c>
      <c r="BE237" s="200">
        <f>IF(N237="základní",J237,0)</f>
        <v>0</v>
      </c>
      <c r="BF237" s="200">
        <f>IF(N237="snížená",J237,0)</f>
        <v>0</v>
      </c>
      <c r="BG237" s="200">
        <f>IF(N237="zákl. přenesená",J237,0)</f>
        <v>0</v>
      </c>
      <c r="BH237" s="200">
        <f>IF(N237="sníž. přenesená",J237,0)</f>
        <v>0</v>
      </c>
      <c r="BI237" s="200">
        <f>IF(N237="nulová",J237,0)</f>
        <v>0</v>
      </c>
      <c r="BJ237" s="18" t="s">
        <v>80</v>
      </c>
      <c r="BK237" s="200">
        <f>ROUND(I237*H237,2)</f>
        <v>0</v>
      </c>
      <c r="BL237" s="18" t="s">
        <v>153</v>
      </c>
      <c r="BM237" s="199" t="s">
        <v>376</v>
      </c>
    </row>
    <row r="238" spans="1:65" s="2" customFormat="1" ht="19.5">
      <c r="A238" s="35"/>
      <c r="B238" s="36"/>
      <c r="C238" s="37"/>
      <c r="D238" s="201" t="s">
        <v>155</v>
      </c>
      <c r="E238" s="37"/>
      <c r="F238" s="202" t="s">
        <v>377</v>
      </c>
      <c r="G238" s="37"/>
      <c r="H238" s="37"/>
      <c r="I238" s="109"/>
      <c r="J238" s="37"/>
      <c r="K238" s="37"/>
      <c r="L238" s="40"/>
      <c r="M238" s="203"/>
      <c r="N238" s="204"/>
      <c r="O238" s="65"/>
      <c r="P238" s="65"/>
      <c r="Q238" s="65"/>
      <c r="R238" s="65"/>
      <c r="S238" s="65"/>
      <c r="T238" s="66"/>
      <c r="U238" s="35"/>
      <c r="V238" s="35"/>
      <c r="W238" s="35"/>
      <c r="X238" s="35"/>
      <c r="Y238" s="35"/>
      <c r="Z238" s="35"/>
      <c r="AA238" s="35"/>
      <c r="AB238" s="35"/>
      <c r="AC238" s="35"/>
      <c r="AD238" s="35"/>
      <c r="AE238" s="35"/>
      <c r="AT238" s="18" t="s">
        <v>155</v>
      </c>
      <c r="AU238" s="18" t="s">
        <v>82</v>
      </c>
    </row>
    <row r="239" spans="1:65" s="13" customFormat="1" ht="11.25">
      <c r="B239" s="205"/>
      <c r="C239" s="206"/>
      <c r="D239" s="201" t="s">
        <v>157</v>
      </c>
      <c r="E239" s="207" t="s">
        <v>19</v>
      </c>
      <c r="F239" s="208" t="s">
        <v>378</v>
      </c>
      <c r="G239" s="206"/>
      <c r="H239" s="209">
        <v>40.613999999999997</v>
      </c>
      <c r="I239" s="210"/>
      <c r="J239" s="206"/>
      <c r="K239" s="206"/>
      <c r="L239" s="211"/>
      <c r="M239" s="212"/>
      <c r="N239" s="213"/>
      <c r="O239" s="213"/>
      <c r="P239" s="213"/>
      <c r="Q239" s="213"/>
      <c r="R239" s="213"/>
      <c r="S239" s="213"/>
      <c r="T239" s="214"/>
      <c r="AT239" s="215" t="s">
        <v>157</v>
      </c>
      <c r="AU239" s="215" t="s">
        <v>82</v>
      </c>
      <c r="AV239" s="13" t="s">
        <v>82</v>
      </c>
      <c r="AW239" s="13" t="s">
        <v>33</v>
      </c>
      <c r="AX239" s="13" t="s">
        <v>72</v>
      </c>
      <c r="AY239" s="215" t="s">
        <v>146</v>
      </c>
    </row>
    <row r="240" spans="1:65" s="13" customFormat="1" ht="11.25">
      <c r="B240" s="205"/>
      <c r="C240" s="206"/>
      <c r="D240" s="201" t="s">
        <v>157</v>
      </c>
      <c r="E240" s="207" t="s">
        <v>19</v>
      </c>
      <c r="F240" s="208" t="s">
        <v>379</v>
      </c>
      <c r="G240" s="206"/>
      <c r="H240" s="209">
        <v>41.444000000000003</v>
      </c>
      <c r="I240" s="210"/>
      <c r="J240" s="206"/>
      <c r="K240" s="206"/>
      <c r="L240" s="211"/>
      <c r="M240" s="212"/>
      <c r="N240" s="213"/>
      <c r="O240" s="213"/>
      <c r="P240" s="213"/>
      <c r="Q240" s="213"/>
      <c r="R240" s="213"/>
      <c r="S240" s="213"/>
      <c r="T240" s="214"/>
      <c r="AT240" s="215" t="s">
        <v>157</v>
      </c>
      <c r="AU240" s="215" t="s">
        <v>82</v>
      </c>
      <c r="AV240" s="13" t="s">
        <v>82</v>
      </c>
      <c r="AW240" s="13" t="s">
        <v>33</v>
      </c>
      <c r="AX240" s="13" t="s">
        <v>72</v>
      </c>
      <c r="AY240" s="215" t="s">
        <v>146</v>
      </c>
    </row>
    <row r="241" spans="1:65" s="2" customFormat="1" ht="16.5" customHeight="1">
      <c r="A241" s="35"/>
      <c r="B241" s="36"/>
      <c r="C241" s="188" t="s">
        <v>380</v>
      </c>
      <c r="D241" s="188" t="s">
        <v>148</v>
      </c>
      <c r="E241" s="189" t="s">
        <v>381</v>
      </c>
      <c r="F241" s="190" t="s">
        <v>382</v>
      </c>
      <c r="G241" s="191" t="s">
        <v>383</v>
      </c>
      <c r="H241" s="192">
        <v>9</v>
      </c>
      <c r="I241" s="193"/>
      <c r="J241" s="194">
        <f>ROUND(I241*H241,2)</f>
        <v>0</v>
      </c>
      <c r="K241" s="190" t="s">
        <v>152</v>
      </c>
      <c r="L241" s="40"/>
      <c r="M241" s="195" t="s">
        <v>19</v>
      </c>
      <c r="N241" s="196" t="s">
        <v>43</v>
      </c>
      <c r="O241" s="65"/>
      <c r="P241" s="197">
        <f>O241*H241</f>
        <v>0</v>
      </c>
      <c r="Q241" s="197">
        <v>2.6280000000000001E-2</v>
      </c>
      <c r="R241" s="197">
        <f>Q241*H241</f>
        <v>0.23652000000000001</v>
      </c>
      <c r="S241" s="197">
        <v>0</v>
      </c>
      <c r="T241" s="198">
        <f>S241*H241</f>
        <v>0</v>
      </c>
      <c r="U241" s="35"/>
      <c r="V241" s="35"/>
      <c r="W241" s="35"/>
      <c r="X241" s="35"/>
      <c r="Y241" s="35"/>
      <c r="Z241" s="35"/>
      <c r="AA241" s="35"/>
      <c r="AB241" s="35"/>
      <c r="AC241" s="35"/>
      <c r="AD241" s="35"/>
      <c r="AE241" s="35"/>
      <c r="AR241" s="199" t="s">
        <v>153</v>
      </c>
      <c r="AT241" s="199" t="s">
        <v>148</v>
      </c>
      <c r="AU241" s="199" t="s">
        <v>82</v>
      </c>
      <c r="AY241" s="18" t="s">
        <v>146</v>
      </c>
      <c r="BE241" s="200">
        <f>IF(N241="základní",J241,0)</f>
        <v>0</v>
      </c>
      <c r="BF241" s="200">
        <f>IF(N241="snížená",J241,0)</f>
        <v>0</v>
      </c>
      <c r="BG241" s="200">
        <f>IF(N241="zákl. přenesená",J241,0)</f>
        <v>0</v>
      </c>
      <c r="BH241" s="200">
        <f>IF(N241="sníž. přenesená",J241,0)</f>
        <v>0</v>
      </c>
      <c r="BI241" s="200">
        <f>IF(N241="nulová",J241,0)</f>
        <v>0</v>
      </c>
      <c r="BJ241" s="18" t="s">
        <v>80</v>
      </c>
      <c r="BK241" s="200">
        <f>ROUND(I241*H241,2)</f>
        <v>0</v>
      </c>
      <c r="BL241" s="18" t="s">
        <v>153</v>
      </c>
      <c r="BM241" s="199" t="s">
        <v>384</v>
      </c>
    </row>
    <row r="242" spans="1:65" s="2" customFormat="1" ht="19.5">
      <c r="A242" s="35"/>
      <c r="B242" s="36"/>
      <c r="C242" s="37"/>
      <c r="D242" s="201" t="s">
        <v>155</v>
      </c>
      <c r="E242" s="37"/>
      <c r="F242" s="202" t="s">
        <v>385</v>
      </c>
      <c r="G242" s="37"/>
      <c r="H242" s="37"/>
      <c r="I242" s="109"/>
      <c r="J242" s="37"/>
      <c r="K242" s="37"/>
      <c r="L242" s="40"/>
      <c r="M242" s="203"/>
      <c r="N242" s="204"/>
      <c r="O242" s="65"/>
      <c r="P242" s="65"/>
      <c r="Q242" s="65"/>
      <c r="R242" s="65"/>
      <c r="S242" s="65"/>
      <c r="T242" s="66"/>
      <c r="U242" s="35"/>
      <c r="V242" s="35"/>
      <c r="W242" s="35"/>
      <c r="X242" s="35"/>
      <c r="Y242" s="35"/>
      <c r="Z242" s="35"/>
      <c r="AA242" s="35"/>
      <c r="AB242" s="35"/>
      <c r="AC242" s="35"/>
      <c r="AD242" s="35"/>
      <c r="AE242" s="35"/>
      <c r="AT242" s="18" t="s">
        <v>155</v>
      </c>
      <c r="AU242" s="18" t="s">
        <v>82</v>
      </c>
    </row>
    <row r="243" spans="1:65" s="13" customFormat="1" ht="11.25">
      <c r="B243" s="205"/>
      <c r="C243" s="206"/>
      <c r="D243" s="201" t="s">
        <v>157</v>
      </c>
      <c r="E243" s="207" t="s">
        <v>19</v>
      </c>
      <c r="F243" s="208" t="s">
        <v>386</v>
      </c>
      <c r="G243" s="206"/>
      <c r="H243" s="209">
        <v>2</v>
      </c>
      <c r="I243" s="210"/>
      <c r="J243" s="206"/>
      <c r="K243" s="206"/>
      <c r="L243" s="211"/>
      <c r="M243" s="212"/>
      <c r="N243" s="213"/>
      <c r="O243" s="213"/>
      <c r="P243" s="213"/>
      <c r="Q243" s="213"/>
      <c r="R243" s="213"/>
      <c r="S243" s="213"/>
      <c r="T243" s="214"/>
      <c r="AT243" s="215" t="s">
        <v>157</v>
      </c>
      <c r="AU243" s="215" t="s">
        <v>82</v>
      </c>
      <c r="AV243" s="13" t="s">
        <v>82</v>
      </c>
      <c r="AW243" s="13" t="s">
        <v>33</v>
      </c>
      <c r="AX243" s="13" t="s">
        <v>72</v>
      </c>
      <c r="AY243" s="215" t="s">
        <v>146</v>
      </c>
    </row>
    <row r="244" spans="1:65" s="13" customFormat="1" ht="11.25">
      <c r="B244" s="205"/>
      <c r="C244" s="206"/>
      <c r="D244" s="201" t="s">
        <v>157</v>
      </c>
      <c r="E244" s="207" t="s">
        <v>19</v>
      </c>
      <c r="F244" s="208" t="s">
        <v>387</v>
      </c>
      <c r="G244" s="206"/>
      <c r="H244" s="209">
        <v>2</v>
      </c>
      <c r="I244" s="210"/>
      <c r="J244" s="206"/>
      <c r="K244" s="206"/>
      <c r="L244" s="211"/>
      <c r="M244" s="212"/>
      <c r="N244" s="213"/>
      <c r="O244" s="213"/>
      <c r="P244" s="213"/>
      <c r="Q244" s="213"/>
      <c r="R244" s="213"/>
      <c r="S244" s="213"/>
      <c r="T244" s="214"/>
      <c r="AT244" s="215" t="s">
        <v>157</v>
      </c>
      <c r="AU244" s="215" t="s">
        <v>82</v>
      </c>
      <c r="AV244" s="13" t="s">
        <v>82</v>
      </c>
      <c r="AW244" s="13" t="s">
        <v>33</v>
      </c>
      <c r="AX244" s="13" t="s">
        <v>72</v>
      </c>
      <c r="AY244" s="215" t="s">
        <v>146</v>
      </c>
    </row>
    <row r="245" spans="1:65" s="13" customFormat="1" ht="11.25">
      <c r="B245" s="205"/>
      <c r="C245" s="206"/>
      <c r="D245" s="201" t="s">
        <v>157</v>
      </c>
      <c r="E245" s="207" t="s">
        <v>19</v>
      </c>
      <c r="F245" s="208" t="s">
        <v>388</v>
      </c>
      <c r="G245" s="206"/>
      <c r="H245" s="209">
        <v>4</v>
      </c>
      <c r="I245" s="210"/>
      <c r="J245" s="206"/>
      <c r="K245" s="206"/>
      <c r="L245" s="211"/>
      <c r="M245" s="212"/>
      <c r="N245" s="213"/>
      <c r="O245" s="213"/>
      <c r="P245" s="213"/>
      <c r="Q245" s="213"/>
      <c r="R245" s="213"/>
      <c r="S245" s="213"/>
      <c r="T245" s="214"/>
      <c r="AT245" s="215" t="s">
        <v>157</v>
      </c>
      <c r="AU245" s="215" t="s">
        <v>82</v>
      </c>
      <c r="AV245" s="13" t="s">
        <v>82</v>
      </c>
      <c r="AW245" s="13" t="s">
        <v>33</v>
      </c>
      <c r="AX245" s="13" t="s">
        <v>72</v>
      </c>
      <c r="AY245" s="215" t="s">
        <v>146</v>
      </c>
    </row>
    <row r="246" spans="1:65" s="13" customFormat="1" ht="11.25">
      <c r="B246" s="205"/>
      <c r="C246" s="206"/>
      <c r="D246" s="201" t="s">
        <v>157</v>
      </c>
      <c r="E246" s="207" t="s">
        <v>19</v>
      </c>
      <c r="F246" s="208" t="s">
        <v>389</v>
      </c>
      <c r="G246" s="206"/>
      <c r="H246" s="209">
        <v>1</v>
      </c>
      <c r="I246" s="210"/>
      <c r="J246" s="206"/>
      <c r="K246" s="206"/>
      <c r="L246" s="211"/>
      <c r="M246" s="212"/>
      <c r="N246" s="213"/>
      <c r="O246" s="213"/>
      <c r="P246" s="213"/>
      <c r="Q246" s="213"/>
      <c r="R246" s="213"/>
      <c r="S246" s="213"/>
      <c r="T246" s="214"/>
      <c r="AT246" s="215" t="s">
        <v>157</v>
      </c>
      <c r="AU246" s="215" t="s">
        <v>82</v>
      </c>
      <c r="AV246" s="13" t="s">
        <v>82</v>
      </c>
      <c r="AW246" s="13" t="s">
        <v>33</v>
      </c>
      <c r="AX246" s="13" t="s">
        <v>72</v>
      </c>
      <c r="AY246" s="215" t="s">
        <v>146</v>
      </c>
    </row>
    <row r="247" spans="1:65" s="2" customFormat="1" ht="16.5" customHeight="1">
      <c r="A247" s="35"/>
      <c r="B247" s="36"/>
      <c r="C247" s="188" t="s">
        <v>390</v>
      </c>
      <c r="D247" s="188" t="s">
        <v>148</v>
      </c>
      <c r="E247" s="189" t="s">
        <v>391</v>
      </c>
      <c r="F247" s="190" t="s">
        <v>392</v>
      </c>
      <c r="G247" s="191" t="s">
        <v>383</v>
      </c>
      <c r="H247" s="192">
        <v>1</v>
      </c>
      <c r="I247" s="193"/>
      <c r="J247" s="194">
        <f>ROUND(I247*H247,2)</f>
        <v>0</v>
      </c>
      <c r="K247" s="190" t="s">
        <v>152</v>
      </c>
      <c r="L247" s="40"/>
      <c r="M247" s="195" t="s">
        <v>19</v>
      </c>
      <c r="N247" s="196" t="s">
        <v>43</v>
      </c>
      <c r="O247" s="65"/>
      <c r="P247" s="197">
        <f>O247*H247</f>
        <v>0</v>
      </c>
      <c r="Q247" s="197">
        <v>2.2780000000000002E-2</v>
      </c>
      <c r="R247" s="197">
        <f>Q247*H247</f>
        <v>2.2780000000000002E-2</v>
      </c>
      <c r="S247" s="197">
        <v>0</v>
      </c>
      <c r="T247" s="198">
        <f>S247*H247</f>
        <v>0</v>
      </c>
      <c r="U247" s="35"/>
      <c r="V247" s="35"/>
      <c r="W247" s="35"/>
      <c r="X247" s="35"/>
      <c r="Y247" s="35"/>
      <c r="Z247" s="35"/>
      <c r="AA247" s="35"/>
      <c r="AB247" s="35"/>
      <c r="AC247" s="35"/>
      <c r="AD247" s="35"/>
      <c r="AE247" s="35"/>
      <c r="AR247" s="199" t="s">
        <v>153</v>
      </c>
      <c r="AT247" s="199" t="s">
        <v>148</v>
      </c>
      <c r="AU247" s="199" t="s">
        <v>82</v>
      </c>
      <c r="AY247" s="18" t="s">
        <v>146</v>
      </c>
      <c r="BE247" s="200">
        <f>IF(N247="základní",J247,0)</f>
        <v>0</v>
      </c>
      <c r="BF247" s="200">
        <f>IF(N247="snížená",J247,0)</f>
        <v>0</v>
      </c>
      <c r="BG247" s="200">
        <f>IF(N247="zákl. přenesená",J247,0)</f>
        <v>0</v>
      </c>
      <c r="BH247" s="200">
        <f>IF(N247="sníž. přenesená",J247,0)</f>
        <v>0</v>
      </c>
      <c r="BI247" s="200">
        <f>IF(N247="nulová",J247,0)</f>
        <v>0</v>
      </c>
      <c r="BJ247" s="18" t="s">
        <v>80</v>
      </c>
      <c r="BK247" s="200">
        <f>ROUND(I247*H247,2)</f>
        <v>0</v>
      </c>
      <c r="BL247" s="18" t="s">
        <v>153</v>
      </c>
      <c r="BM247" s="199" t="s">
        <v>393</v>
      </c>
    </row>
    <row r="248" spans="1:65" s="2" customFormat="1" ht="11.25">
      <c r="A248" s="35"/>
      <c r="B248" s="36"/>
      <c r="C248" s="37"/>
      <c r="D248" s="201" t="s">
        <v>155</v>
      </c>
      <c r="E248" s="37"/>
      <c r="F248" s="202" t="s">
        <v>394</v>
      </c>
      <c r="G248" s="37"/>
      <c r="H248" s="37"/>
      <c r="I248" s="109"/>
      <c r="J248" s="37"/>
      <c r="K248" s="37"/>
      <c r="L248" s="40"/>
      <c r="M248" s="203"/>
      <c r="N248" s="204"/>
      <c r="O248" s="65"/>
      <c r="P248" s="65"/>
      <c r="Q248" s="65"/>
      <c r="R248" s="65"/>
      <c r="S248" s="65"/>
      <c r="T248" s="66"/>
      <c r="U248" s="35"/>
      <c r="V248" s="35"/>
      <c r="W248" s="35"/>
      <c r="X248" s="35"/>
      <c r="Y248" s="35"/>
      <c r="Z248" s="35"/>
      <c r="AA248" s="35"/>
      <c r="AB248" s="35"/>
      <c r="AC248" s="35"/>
      <c r="AD248" s="35"/>
      <c r="AE248" s="35"/>
      <c r="AT248" s="18" t="s">
        <v>155</v>
      </c>
      <c r="AU248" s="18" t="s">
        <v>82</v>
      </c>
    </row>
    <row r="249" spans="1:65" s="13" customFormat="1" ht="11.25">
      <c r="B249" s="205"/>
      <c r="C249" s="206"/>
      <c r="D249" s="201" t="s">
        <v>157</v>
      </c>
      <c r="E249" s="207" t="s">
        <v>19</v>
      </c>
      <c r="F249" s="208" t="s">
        <v>395</v>
      </c>
      <c r="G249" s="206"/>
      <c r="H249" s="209">
        <v>1</v>
      </c>
      <c r="I249" s="210"/>
      <c r="J249" s="206"/>
      <c r="K249" s="206"/>
      <c r="L249" s="211"/>
      <c r="M249" s="212"/>
      <c r="N249" s="213"/>
      <c r="O249" s="213"/>
      <c r="P249" s="213"/>
      <c r="Q249" s="213"/>
      <c r="R249" s="213"/>
      <c r="S249" s="213"/>
      <c r="T249" s="214"/>
      <c r="AT249" s="215" t="s">
        <v>157</v>
      </c>
      <c r="AU249" s="215" t="s">
        <v>82</v>
      </c>
      <c r="AV249" s="13" t="s">
        <v>82</v>
      </c>
      <c r="AW249" s="13" t="s">
        <v>33</v>
      </c>
      <c r="AX249" s="13" t="s">
        <v>72</v>
      </c>
      <c r="AY249" s="215" t="s">
        <v>146</v>
      </c>
    </row>
    <row r="250" spans="1:65" s="2" customFormat="1" ht="16.5" customHeight="1">
      <c r="A250" s="35"/>
      <c r="B250" s="36"/>
      <c r="C250" s="188" t="s">
        <v>396</v>
      </c>
      <c r="D250" s="188" t="s">
        <v>148</v>
      </c>
      <c r="E250" s="189" t="s">
        <v>397</v>
      </c>
      <c r="F250" s="190" t="s">
        <v>398</v>
      </c>
      <c r="G250" s="191" t="s">
        <v>383</v>
      </c>
      <c r="H250" s="192">
        <v>1</v>
      </c>
      <c r="I250" s="193"/>
      <c r="J250" s="194">
        <f>ROUND(I250*H250,2)</f>
        <v>0</v>
      </c>
      <c r="K250" s="190" t="s">
        <v>152</v>
      </c>
      <c r="L250" s="40"/>
      <c r="M250" s="195" t="s">
        <v>19</v>
      </c>
      <c r="N250" s="196" t="s">
        <v>43</v>
      </c>
      <c r="O250" s="65"/>
      <c r="P250" s="197">
        <f>O250*H250</f>
        <v>0</v>
      </c>
      <c r="Q250" s="197">
        <v>3.1320000000000001E-2</v>
      </c>
      <c r="R250" s="197">
        <f>Q250*H250</f>
        <v>3.1320000000000001E-2</v>
      </c>
      <c r="S250" s="197">
        <v>0</v>
      </c>
      <c r="T250" s="198">
        <f>S250*H250</f>
        <v>0</v>
      </c>
      <c r="U250" s="35"/>
      <c r="V250" s="35"/>
      <c r="W250" s="35"/>
      <c r="X250" s="35"/>
      <c r="Y250" s="35"/>
      <c r="Z250" s="35"/>
      <c r="AA250" s="35"/>
      <c r="AB250" s="35"/>
      <c r="AC250" s="35"/>
      <c r="AD250" s="35"/>
      <c r="AE250" s="35"/>
      <c r="AR250" s="199" t="s">
        <v>153</v>
      </c>
      <c r="AT250" s="199" t="s">
        <v>148</v>
      </c>
      <c r="AU250" s="199" t="s">
        <v>82</v>
      </c>
      <c r="AY250" s="18" t="s">
        <v>146</v>
      </c>
      <c r="BE250" s="200">
        <f>IF(N250="základní",J250,0)</f>
        <v>0</v>
      </c>
      <c r="BF250" s="200">
        <f>IF(N250="snížená",J250,0)</f>
        <v>0</v>
      </c>
      <c r="BG250" s="200">
        <f>IF(N250="zákl. přenesená",J250,0)</f>
        <v>0</v>
      </c>
      <c r="BH250" s="200">
        <f>IF(N250="sníž. přenesená",J250,0)</f>
        <v>0</v>
      </c>
      <c r="BI250" s="200">
        <f>IF(N250="nulová",J250,0)</f>
        <v>0</v>
      </c>
      <c r="BJ250" s="18" t="s">
        <v>80</v>
      </c>
      <c r="BK250" s="200">
        <f>ROUND(I250*H250,2)</f>
        <v>0</v>
      </c>
      <c r="BL250" s="18" t="s">
        <v>153</v>
      </c>
      <c r="BM250" s="199" t="s">
        <v>399</v>
      </c>
    </row>
    <row r="251" spans="1:65" s="2" customFormat="1" ht="11.25">
      <c r="A251" s="35"/>
      <c r="B251" s="36"/>
      <c r="C251" s="37"/>
      <c r="D251" s="201" t="s">
        <v>155</v>
      </c>
      <c r="E251" s="37"/>
      <c r="F251" s="202" t="s">
        <v>400</v>
      </c>
      <c r="G251" s="37"/>
      <c r="H251" s="37"/>
      <c r="I251" s="109"/>
      <c r="J251" s="37"/>
      <c r="K251" s="37"/>
      <c r="L251" s="40"/>
      <c r="M251" s="203"/>
      <c r="N251" s="204"/>
      <c r="O251" s="65"/>
      <c r="P251" s="65"/>
      <c r="Q251" s="65"/>
      <c r="R251" s="65"/>
      <c r="S251" s="65"/>
      <c r="T251" s="66"/>
      <c r="U251" s="35"/>
      <c r="V251" s="35"/>
      <c r="W251" s="35"/>
      <c r="X251" s="35"/>
      <c r="Y251" s="35"/>
      <c r="Z251" s="35"/>
      <c r="AA251" s="35"/>
      <c r="AB251" s="35"/>
      <c r="AC251" s="35"/>
      <c r="AD251" s="35"/>
      <c r="AE251" s="35"/>
      <c r="AT251" s="18" t="s">
        <v>155</v>
      </c>
      <c r="AU251" s="18" t="s">
        <v>82</v>
      </c>
    </row>
    <row r="252" spans="1:65" s="13" customFormat="1" ht="11.25">
      <c r="B252" s="205"/>
      <c r="C252" s="206"/>
      <c r="D252" s="201" t="s">
        <v>157</v>
      </c>
      <c r="E252" s="207" t="s">
        <v>19</v>
      </c>
      <c r="F252" s="208" t="s">
        <v>401</v>
      </c>
      <c r="G252" s="206"/>
      <c r="H252" s="209">
        <v>1</v>
      </c>
      <c r="I252" s="210"/>
      <c r="J252" s="206"/>
      <c r="K252" s="206"/>
      <c r="L252" s="211"/>
      <c r="M252" s="212"/>
      <c r="N252" s="213"/>
      <c r="O252" s="213"/>
      <c r="P252" s="213"/>
      <c r="Q252" s="213"/>
      <c r="R252" s="213"/>
      <c r="S252" s="213"/>
      <c r="T252" s="214"/>
      <c r="AT252" s="215" t="s">
        <v>157</v>
      </c>
      <c r="AU252" s="215" t="s">
        <v>82</v>
      </c>
      <c r="AV252" s="13" t="s">
        <v>82</v>
      </c>
      <c r="AW252" s="13" t="s">
        <v>33</v>
      </c>
      <c r="AX252" s="13" t="s">
        <v>72</v>
      </c>
      <c r="AY252" s="215" t="s">
        <v>146</v>
      </c>
    </row>
    <row r="253" spans="1:65" s="2" customFormat="1" ht="16.5" customHeight="1">
      <c r="A253" s="35"/>
      <c r="B253" s="36"/>
      <c r="C253" s="188" t="s">
        <v>402</v>
      </c>
      <c r="D253" s="188" t="s">
        <v>148</v>
      </c>
      <c r="E253" s="189" t="s">
        <v>403</v>
      </c>
      <c r="F253" s="190" t="s">
        <v>404</v>
      </c>
      <c r="G253" s="191" t="s">
        <v>383</v>
      </c>
      <c r="H253" s="192">
        <v>8</v>
      </c>
      <c r="I253" s="193"/>
      <c r="J253" s="194">
        <f>ROUND(I253*H253,2)</f>
        <v>0</v>
      </c>
      <c r="K253" s="190" t="s">
        <v>152</v>
      </c>
      <c r="L253" s="40"/>
      <c r="M253" s="195" t="s">
        <v>19</v>
      </c>
      <c r="N253" s="196" t="s">
        <v>43</v>
      </c>
      <c r="O253" s="65"/>
      <c r="P253" s="197">
        <f>O253*H253</f>
        <v>0</v>
      </c>
      <c r="Q253" s="197">
        <v>5.4550000000000001E-2</v>
      </c>
      <c r="R253" s="197">
        <f>Q253*H253</f>
        <v>0.43640000000000001</v>
      </c>
      <c r="S253" s="197">
        <v>0</v>
      </c>
      <c r="T253" s="198">
        <f>S253*H253</f>
        <v>0</v>
      </c>
      <c r="U253" s="35"/>
      <c r="V253" s="35"/>
      <c r="W253" s="35"/>
      <c r="X253" s="35"/>
      <c r="Y253" s="35"/>
      <c r="Z253" s="35"/>
      <c r="AA253" s="35"/>
      <c r="AB253" s="35"/>
      <c r="AC253" s="35"/>
      <c r="AD253" s="35"/>
      <c r="AE253" s="35"/>
      <c r="AR253" s="199" t="s">
        <v>153</v>
      </c>
      <c r="AT253" s="199" t="s">
        <v>148</v>
      </c>
      <c r="AU253" s="199" t="s">
        <v>82</v>
      </c>
      <c r="AY253" s="18" t="s">
        <v>146</v>
      </c>
      <c r="BE253" s="200">
        <f>IF(N253="základní",J253,0)</f>
        <v>0</v>
      </c>
      <c r="BF253" s="200">
        <f>IF(N253="snížená",J253,0)</f>
        <v>0</v>
      </c>
      <c r="BG253" s="200">
        <f>IF(N253="zákl. přenesená",J253,0)</f>
        <v>0</v>
      </c>
      <c r="BH253" s="200">
        <f>IF(N253="sníž. přenesená",J253,0)</f>
        <v>0</v>
      </c>
      <c r="BI253" s="200">
        <f>IF(N253="nulová",J253,0)</f>
        <v>0</v>
      </c>
      <c r="BJ253" s="18" t="s">
        <v>80</v>
      </c>
      <c r="BK253" s="200">
        <f>ROUND(I253*H253,2)</f>
        <v>0</v>
      </c>
      <c r="BL253" s="18" t="s">
        <v>153</v>
      </c>
      <c r="BM253" s="199" t="s">
        <v>405</v>
      </c>
    </row>
    <row r="254" spans="1:65" s="2" customFormat="1" ht="11.25">
      <c r="A254" s="35"/>
      <c r="B254" s="36"/>
      <c r="C254" s="37"/>
      <c r="D254" s="201" t="s">
        <v>155</v>
      </c>
      <c r="E254" s="37"/>
      <c r="F254" s="202" t="s">
        <v>406</v>
      </c>
      <c r="G254" s="37"/>
      <c r="H254" s="37"/>
      <c r="I254" s="109"/>
      <c r="J254" s="37"/>
      <c r="K254" s="37"/>
      <c r="L254" s="40"/>
      <c r="M254" s="203"/>
      <c r="N254" s="204"/>
      <c r="O254" s="65"/>
      <c r="P254" s="65"/>
      <c r="Q254" s="65"/>
      <c r="R254" s="65"/>
      <c r="S254" s="65"/>
      <c r="T254" s="66"/>
      <c r="U254" s="35"/>
      <c r="V254" s="35"/>
      <c r="W254" s="35"/>
      <c r="X254" s="35"/>
      <c r="Y254" s="35"/>
      <c r="Z254" s="35"/>
      <c r="AA254" s="35"/>
      <c r="AB254" s="35"/>
      <c r="AC254" s="35"/>
      <c r="AD254" s="35"/>
      <c r="AE254" s="35"/>
      <c r="AT254" s="18" t="s">
        <v>155</v>
      </c>
      <c r="AU254" s="18" t="s">
        <v>82</v>
      </c>
    </row>
    <row r="255" spans="1:65" s="13" customFormat="1" ht="11.25">
      <c r="B255" s="205"/>
      <c r="C255" s="206"/>
      <c r="D255" s="201" t="s">
        <v>157</v>
      </c>
      <c r="E255" s="207" t="s">
        <v>19</v>
      </c>
      <c r="F255" s="208" t="s">
        <v>407</v>
      </c>
      <c r="G255" s="206"/>
      <c r="H255" s="209">
        <v>8</v>
      </c>
      <c r="I255" s="210"/>
      <c r="J255" s="206"/>
      <c r="K255" s="206"/>
      <c r="L255" s="211"/>
      <c r="M255" s="212"/>
      <c r="N255" s="213"/>
      <c r="O255" s="213"/>
      <c r="P255" s="213"/>
      <c r="Q255" s="213"/>
      <c r="R255" s="213"/>
      <c r="S255" s="213"/>
      <c r="T255" s="214"/>
      <c r="AT255" s="215" t="s">
        <v>157</v>
      </c>
      <c r="AU255" s="215" t="s">
        <v>82</v>
      </c>
      <c r="AV255" s="13" t="s">
        <v>82</v>
      </c>
      <c r="AW255" s="13" t="s">
        <v>33</v>
      </c>
      <c r="AX255" s="13" t="s">
        <v>72</v>
      </c>
      <c r="AY255" s="215" t="s">
        <v>146</v>
      </c>
    </row>
    <row r="256" spans="1:65" s="2" customFormat="1" ht="16.5" customHeight="1">
      <c r="A256" s="35"/>
      <c r="B256" s="36"/>
      <c r="C256" s="188" t="s">
        <v>408</v>
      </c>
      <c r="D256" s="188" t="s">
        <v>148</v>
      </c>
      <c r="E256" s="189" t="s">
        <v>409</v>
      </c>
      <c r="F256" s="190" t="s">
        <v>410</v>
      </c>
      <c r="G256" s="191" t="s">
        <v>383</v>
      </c>
      <c r="H256" s="192">
        <v>4</v>
      </c>
      <c r="I256" s="193"/>
      <c r="J256" s="194">
        <f>ROUND(I256*H256,2)</f>
        <v>0</v>
      </c>
      <c r="K256" s="190" t="s">
        <v>152</v>
      </c>
      <c r="L256" s="40"/>
      <c r="M256" s="195" t="s">
        <v>19</v>
      </c>
      <c r="N256" s="196" t="s">
        <v>43</v>
      </c>
      <c r="O256" s="65"/>
      <c r="P256" s="197">
        <f>O256*H256</f>
        <v>0</v>
      </c>
      <c r="Q256" s="197">
        <v>6.3549999999999995E-2</v>
      </c>
      <c r="R256" s="197">
        <f>Q256*H256</f>
        <v>0.25419999999999998</v>
      </c>
      <c r="S256" s="197">
        <v>0</v>
      </c>
      <c r="T256" s="198">
        <f>S256*H256</f>
        <v>0</v>
      </c>
      <c r="U256" s="35"/>
      <c r="V256" s="35"/>
      <c r="W256" s="35"/>
      <c r="X256" s="35"/>
      <c r="Y256" s="35"/>
      <c r="Z256" s="35"/>
      <c r="AA256" s="35"/>
      <c r="AB256" s="35"/>
      <c r="AC256" s="35"/>
      <c r="AD256" s="35"/>
      <c r="AE256" s="35"/>
      <c r="AR256" s="199" t="s">
        <v>153</v>
      </c>
      <c r="AT256" s="199" t="s">
        <v>148</v>
      </c>
      <c r="AU256" s="199" t="s">
        <v>82</v>
      </c>
      <c r="AY256" s="18" t="s">
        <v>146</v>
      </c>
      <c r="BE256" s="200">
        <f>IF(N256="základní",J256,0)</f>
        <v>0</v>
      </c>
      <c r="BF256" s="200">
        <f>IF(N256="snížená",J256,0)</f>
        <v>0</v>
      </c>
      <c r="BG256" s="200">
        <f>IF(N256="zákl. přenesená",J256,0)</f>
        <v>0</v>
      </c>
      <c r="BH256" s="200">
        <f>IF(N256="sníž. přenesená",J256,0)</f>
        <v>0</v>
      </c>
      <c r="BI256" s="200">
        <f>IF(N256="nulová",J256,0)</f>
        <v>0</v>
      </c>
      <c r="BJ256" s="18" t="s">
        <v>80</v>
      </c>
      <c r="BK256" s="200">
        <f>ROUND(I256*H256,2)</f>
        <v>0</v>
      </c>
      <c r="BL256" s="18" t="s">
        <v>153</v>
      </c>
      <c r="BM256" s="199" t="s">
        <v>411</v>
      </c>
    </row>
    <row r="257" spans="1:65" s="2" customFormat="1" ht="11.25">
      <c r="A257" s="35"/>
      <c r="B257" s="36"/>
      <c r="C257" s="37"/>
      <c r="D257" s="201" t="s">
        <v>155</v>
      </c>
      <c r="E257" s="37"/>
      <c r="F257" s="202" t="s">
        <v>412</v>
      </c>
      <c r="G257" s="37"/>
      <c r="H257" s="37"/>
      <c r="I257" s="109"/>
      <c r="J257" s="37"/>
      <c r="K257" s="37"/>
      <c r="L257" s="40"/>
      <c r="M257" s="203"/>
      <c r="N257" s="204"/>
      <c r="O257" s="65"/>
      <c r="P257" s="65"/>
      <c r="Q257" s="65"/>
      <c r="R257" s="65"/>
      <c r="S257" s="65"/>
      <c r="T257" s="66"/>
      <c r="U257" s="35"/>
      <c r="V257" s="35"/>
      <c r="W257" s="35"/>
      <c r="X257" s="35"/>
      <c r="Y257" s="35"/>
      <c r="Z257" s="35"/>
      <c r="AA257" s="35"/>
      <c r="AB257" s="35"/>
      <c r="AC257" s="35"/>
      <c r="AD257" s="35"/>
      <c r="AE257" s="35"/>
      <c r="AT257" s="18" t="s">
        <v>155</v>
      </c>
      <c r="AU257" s="18" t="s">
        <v>82</v>
      </c>
    </row>
    <row r="258" spans="1:65" s="13" customFormat="1" ht="11.25">
      <c r="B258" s="205"/>
      <c r="C258" s="206"/>
      <c r="D258" s="201" t="s">
        <v>157</v>
      </c>
      <c r="E258" s="207" t="s">
        <v>19</v>
      </c>
      <c r="F258" s="208" t="s">
        <v>413</v>
      </c>
      <c r="G258" s="206"/>
      <c r="H258" s="209">
        <v>4</v>
      </c>
      <c r="I258" s="210"/>
      <c r="J258" s="206"/>
      <c r="K258" s="206"/>
      <c r="L258" s="211"/>
      <c r="M258" s="212"/>
      <c r="N258" s="213"/>
      <c r="O258" s="213"/>
      <c r="P258" s="213"/>
      <c r="Q258" s="213"/>
      <c r="R258" s="213"/>
      <c r="S258" s="213"/>
      <c r="T258" s="214"/>
      <c r="AT258" s="215" t="s">
        <v>157</v>
      </c>
      <c r="AU258" s="215" t="s">
        <v>82</v>
      </c>
      <c r="AV258" s="13" t="s">
        <v>82</v>
      </c>
      <c r="AW258" s="13" t="s">
        <v>33</v>
      </c>
      <c r="AX258" s="13" t="s">
        <v>72</v>
      </c>
      <c r="AY258" s="215" t="s">
        <v>146</v>
      </c>
    </row>
    <row r="259" spans="1:65" s="2" customFormat="1" ht="16.5" customHeight="1">
      <c r="A259" s="35"/>
      <c r="B259" s="36"/>
      <c r="C259" s="188" t="s">
        <v>414</v>
      </c>
      <c r="D259" s="188" t="s">
        <v>148</v>
      </c>
      <c r="E259" s="189" t="s">
        <v>415</v>
      </c>
      <c r="F259" s="190" t="s">
        <v>416</v>
      </c>
      <c r="G259" s="191" t="s">
        <v>235</v>
      </c>
      <c r="H259" s="192">
        <v>0.03</v>
      </c>
      <c r="I259" s="193"/>
      <c r="J259" s="194">
        <f>ROUND(I259*H259,2)</f>
        <v>0</v>
      </c>
      <c r="K259" s="190" t="s">
        <v>152</v>
      </c>
      <c r="L259" s="40"/>
      <c r="M259" s="195" t="s">
        <v>19</v>
      </c>
      <c r="N259" s="196" t="s">
        <v>43</v>
      </c>
      <c r="O259" s="65"/>
      <c r="P259" s="197">
        <f>O259*H259</f>
        <v>0</v>
      </c>
      <c r="Q259" s="197">
        <v>1.0900000000000001</v>
      </c>
      <c r="R259" s="197">
        <f>Q259*H259</f>
        <v>3.27E-2</v>
      </c>
      <c r="S259" s="197">
        <v>0</v>
      </c>
      <c r="T259" s="198">
        <f>S259*H259</f>
        <v>0</v>
      </c>
      <c r="U259" s="35"/>
      <c r="V259" s="35"/>
      <c r="W259" s="35"/>
      <c r="X259" s="35"/>
      <c r="Y259" s="35"/>
      <c r="Z259" s="35"/>
      <c r="AA259" s="35"/>
      <c r="AB259" s="35"/>
      <c r="AC259" s="35"/>
      <c r="AD259" s="35"/>
      <c r="AE259" s="35"/>
      <c r="AR259" s="199" t="s">
        <v>153</v>
      </c>
      <c r="AT259" s="199" t="s">
        <v>148</v>
      </c>
      <c r="AU259" s="199" t="s">
        <v>82</v>
      </c>
      <c r="AY259" s="18" t="s">
        <v>146</v>
      </c>
      <c r="BE259" s="200">
        <f>IF(N259="základní",J259,0)</f>
        <v>0</v>
      </c>
      <c r="BF259" s="200">
        <f>IF(N259="snížená",J259,0)</f>
        <v>0</v>
      </c>
      <c r="BG259" s="200">
        <f>IF(N259="zákl. přenesená",J259,0)</f>
        <v>0</v>
      </c>
      <c r="BH259" s="200">
        <f>IF(N259="sníž. přenesená",J259,0)</f>
        <v>0</v>
      </c>
      <c r="BI259" s="200">
        <f>IF(N259="nulová",J259,0)</f>
        <v>0</v>
      </c>
      <c r="BJ259" s="18" t="s">
        <v>80</v>
      </c>
      <c r="BK259" s="200">
        <f>ROUND(I259*H259,2)</f>
        <v>0</v>
      </c>
      <c r="BL259" s="18" t="s">
        <v>153</v>
      </c>
      <c r="BM259" s="199" t="s">
        <v>417</v>
      </c>
    </row>
    <row r="260" spans="1:65" s="2" customFormat="1" ht="11.25">
      <c r="A260" s="35"/>
      <c r="B260" s="36"/>
      <c r="C260" s="37"/>
      <c r="D260" s="201" t="s">
        <v>155</v>
      </c>
      <c r="E260" s="37"/>
      <c r="F260" s="202" t="s">
        <v>418</v>
      </c>
      <c r="G260" s="37"/>
      <c r="H260" s="37"/>
      <c r="I260" s="109"/>
      <c r="J260" s="37"/>
      <c r="K260" s="37"/>
      <c r="L260" s="40"/>
      <c r="M260" s="203"/>
      <c r="N260" s="204"/>
      <c r="O260" s="65"/>
      <c r="P260" s="65"/>
      <c r="Q260" s="65"/>
      <c r="R260" s="65"/>
      <c r="S260" s="65"/>
      <c r="T260" s="66"/>
      <c r="U260" s="35"/>
      <c r="V260" s="35"/>
      <c r="W260" s="35"/>
      <c r="X260" s="35"/>
      <c r="Y260" s="35"/>
      <c r="Z260" s="35"/>
      <c r="AA260" s="35"/>
      <c r="AB260" s="35"/>
      <c r="AC260" s="35"/>
      <c r="AD260" s="35"/>
      <c r="AE260" s="35"/>
      <c r="AT260" s="18" t="s">
        <v>155</v>
      </c>
      <c r="AU260" s="18" t="s">
        <v>82</v>
      </c>
    </row>
    <row r="261" spans="1:65" s="13" customFormat="1" ht="11.25">
      <c r="B261" s="205"/>
      <c r="C261" s="206"/>
      <c r="D261" s="201" t="s">
        <v>157</v>
      </c>
      <c r="E261" s="207" t="s">
        <v>19</v>
      </c>
      <c r="F261" s="208" t="s">
        <v>419</v>
      </c>
      <c r="G261" s="206"/>
      <c r="H261" s="209">
        <v>1.7000000000000001E-2</v>
      </c>
      <c r="I261" s="210"/>
      <c r="J261" s="206"/>
      <c r="K261" s="206"/>
      <c r="L261" s="211"/>
      <c r="M261" s="212"/>
      <c r="N261" s="213"/>
      <c r="O261" s="213"/>
      <c r="P261" s="213"/>
      <c r="Q261" s="213"/>
      <c r="R261" s="213"/>
      <c r="S261" s="213"/>
      <c r="T261" s="214"/>
      <c r="AT261" s="215" t="s">
        <v>157</v>
      </c>
      <c r="AU261" s="215" t="s">
        <v>82</v>
      </c>
      <c r="AV261" s="13" t="s">
        <v>82</v>
      </c>
      <c r="AW261" s="13" t="s">
        <v>33</v>
      </c>
      <c r="AX261" s="13" t="s">
        <v>72</v>
      </c>
      <c r="AY261" s="215" t="s">
        <v>146</v>
      </c>
    </row>
    <row r="262" spans="1:65" s="13" customFormat="1" ht="11.25">
      <c r="B262" s="205"/>
      <c r="C262" s="206"/>
      <c r="D262" s="201" t="s">
        <v>157</v>
      </c>
      <c r="E262" s="207" t="s">
        <v>19</v>
      </c>
      <c r="F262" s="208" t="s">
        <v>420</v>
      </c>
      <c r="G262" s="206"/>
      <c r="H262" s="209">
        <v>1.2999999999999999E-2</v>
      </c>
      <c r="I262" s="210"/>
      <c r="J262" s="206"/>
      <c r="K262" s="206"/>
      <c r="L262" s="211"/>
      <c r="M262" s="212"/>
      <c r="N262" s="213"/>
      <c r="O262" s="213"/>
      <c r="P262" s="213"/>
      <c r="Q262" s="213"/>
      <c r="R262" s="213"/>
      <c r="S262" s="213"/>
      <c r="T262" s="214"/>
      <c r="AT262" s="215" t="s">
        <v>157</v>
      </c>
      <c r="AU262" s="215" t="s">
        <v>82</v>
      </c>
      <c r="AV262" s="13" t="s">
        <v>82</v>
      </c>
      <c r="AW262" s="13" t="s">
        <v>33</v>
      </c>
      <c r="AX262" s="13" t="s">
        <v>72</v>
      </c>
      <c r="AY262" s="215" t="s">
        <v>146</v>
      </c>
    </row>
    <row r="263" spans="1:65" s="2" customFormat="1" ht="16.5" customHeight="1">
      <c r="A263" s="35"/>
      <c r="B263" s="36"/>
      <c r="C263" s="188" t="s">
        <v>421</v>
      </c>
      <c r="D263" s="188" t="s">
        <v>148</v>
      </c>
      <c r="E263" s="189" t="s">
        <v>422</v>
      </c>
      <c r="F263" s="190" t="s">
        <v>423</v>
      </c>
      <c r="G263" s="191" t="s">
        <v>161</v>
      </c>
      <c r="H263" s="192">
        <v>1.47</v>
      </c>
      <c r="I263" s="193"/>
      <c r="J263" s="194">
        <f>ROUND(I263*H263,2)</f>
        <v>0</v>
      </c>
      <c r="K263" s="190" t="s">
        <v>152</v>
      </c>
      <c r="L263" s="40"/>
      <c r="M263" s="195" t="s">
        <v>19</v>
      </c>
      <c r="N263" s="196" t="s">
        <v>43</v>
      </c>
      <c r="O263" s="65"/>
      <c r="P263" s="197">
        <f>O263*H263</f>
        <v>0</v>
      </c>
      <c r="Q263" s="197">
        <v>0.72101999999999999</v>
      </c>
      <c r="R263" s="197">
        <f>Q263*H263</f>
        <v>1.0598993999999999</v>
      </c>
      <c r="S263" s="197">
        <v>0</v>
      </c>
      <c r="T263" s="198">
        <f>S263*H263</f>
        <v>0</v>
      </c>
      <c r="U263" s="35"/>
      <c r="V263" s="35"/>
      <c r="W263" s="35"/>
      <c r="X263" s="35"/>
      <c r="Y263" s="35"/>
      <c r="Z263" s="35"/>
      <c r="AA263" s="35"/>
      <c r="AB263" s="35"/>
      <c r="AC263" s="35"/>
      <c r="AD263" s="35"/>
      <c r="AE263" s="35"/>
      <c r="AR263" s="199" t="s">
        <v>153</v>
      </c>
      <c r="AT263" s="199" t="s">
        <v>148</v>
      </c>
      <c r="AU263" s="199" t="s">
        <v>82</v>
      </c>
      <c r="AY263" s="18" t="s">
        <v>146</v>
      </c>
      <c r="BE263" s="200">
        <f>IF(N263="základní",J263,0)</f>
        <v>0</v>
      </c>
      <c r="BF263" s="200">
        <f>IF(N263="snížená",J263,0)</f>
        <v>0</v>
      </c>
      <c r="BG263" s="200">
        <f>IF(N263="zákl. přenesená",J263,0)</f>
        <v>0</v>
      </c>
      <c r="BH263" s="200">
        <f>IF(N263="sníž. přenesená",J263,0)</f>
        <v>0</v>
      </c>
      <c r="BI263" s="200">
        <f>IF(N263="nulová",J263,0)</f>
        <v>0</v>
      </c>
      <c r="BJ263" s="18" t="s">
        <v>80</v>
      </c>
      <c r="BK263" s="200">
        <f>ROUND(I263*H263,2)</f>
        <v>0</v>
      </c>
      <c r="BL263" s="18" t="s">
        <v>153</v>
      </c>
      <c r="BM263" s="199" t="s">
        <v>424</v>
      </c>
    </row>
    <row r="264" spans="1:65" s="2" customFormat="1" ht="19.5">
      <c r="A264" s="35"/>
      <c r="B264" s="36"/>
      <c r="C264" s="37"/>
      <c r="D264" s="201" t="s">
        <v>155</v>
      </c>
      <c r="E264" s="37"/>
      <c r="F264" s="202" t="s">
        <v>425</v>
      </c>
      <c r="G264" s="37"/>
      <c r="H264" s="37"/>
      <c r="I264" s="109"/>
      <c r="J264" s="37"/>
      <c r="K264" s="37"/>
      <c r="L264" s="40"/>
      <c r="M264" s="203"/>
      <c r="N264" s="204"/>
      <c r="O264" s="65"/>
      <c r="P264" s="65"/>
      <c r="Q264" s="65"/>
      <c r="R264" s="65"/>
      <c r="S264" s="65"/>
      <c r="T264" s="66"/>
      <c r="U264" s="35"/>
      <c r="V264" s="35"/>
      <c r="W264" s="35"/>
      <c r="X264" s="35"/>
      <c r="Y264" s="35"/>
      <c r="Z264" s="35"/>
      <c r="AA264" s="35"/>
      <c r="AB264" s="35"/>
      <c r="AC264" s="35"/>
      <c r="AD264" s="35"/>
      <c r="AE264" s="35"/>
      <c r="AT264" s="18" t="s">
        <v>155</v>
      </c>
      <c r="AU264" s="18" t="s">
        <v>82</v>
      </c>
    </row>
    <row r="265" spans="1:65" s="13" customFormat="1" ht="11.25">
      <c r="B265" s="205"/>
      <c r="C265" s="206"/>
      <c r="D265" s="201" t="s">
        <v>157</v>
      </c>
      <c r="E265" s="207" t="s">
        <v>19</v>
      </c>
      <c r="F265" s="208" t="s">
        <v>426</v>
      </c>
      <c r="G265" s="206"/>
      <c r="H265" s="209">
        <v>1.47</v>
      </c>
      <c r="I265" s="210"/>
      <c r="J265" s="206"/>
      <c r="K265" s="206"/>
      <c r="L265" s="211"/>
      <c r="M265" s="212"/>
      <c r="N265" s="213"/>
      <c r="O265" s="213"/>
      <c r="P265" s="213"/>
      <c r="Q265" s="213"/>
      <c r="R265" s="213"/>
      <c r="S265" s="213"/>
      <c r="T265" s="214"/>
      <c r="AT265" s="215" t="s">
        <v>157</v>
      </c>
      <c r="AU265" s="215" t="s">
        <v>82</v>
      </c>
      <c r="AV265" s="13" t="s">
        <v>82</v>
      </c>
      <c r="AW265" s="13" t="s">
        <v>33</v>
      </c>
      <c r="AX265" s="13" t="s">
        <v>72</v>
      </c>
      <c r="AY265" s="215" t="s">
        <v>146</v>
      </c>
    </row>
    <row r="266" spans="1:65" s="2" customFormat="1" ht="16.5" customHeight="1">
      <c r="A266" s="35"/>
      <c r="B266" s="36"/>
      <c r="C266" s="188" t="s">
        <v>427</v>
      </c>
      <c r="D266" s="188" t="s">
        <v>148</v>
      </c>
      <c r="E266" s="189" t="s">
        <v>428</v>
      </c>
      <c r="F266" s="190" t="s">
        <v>429</v>
      </c>
      <c r="G266" s="191" t="s">
        <v>151</v>
      </c>
      <c r="H266" s="192">
        <v>3.8370000000000002</v>
      </c>
      <c r="I266" s="193"/>
      <c r="J266" s="194">
        <f>ROUND(I266*H266,2)</f>
        <v>0</v>
      </c>
      <c r="K266" s="190" t="s">
        <v>152</v>
      </c>
      <c r="L266" s="40"/>
      <c r="M266" s="195" t="s">
        <v>19</v>
      </c>
      <c r="N266" s="196" t="s">
        <v>43</v>
      </c>
      <c r="O266" s="65"/>
      <c r="P266" s="197">
        <f>O266*H266</f>
        <v>0</v>
      </c>
      <c r="Q266" s="197">
        <v>0.12706000000000001</v>
      </c>
      <c r="R266" s="197">
        <f>Q266*H266</f>
        <v>0.48752922000000004</v>
      </c>
      <c r="S266" s="197">
        <v>0</v>
      </c>
      <c r="T266" s="198">
        <f>S266*H266</f>
        <v>0</v>
      </c>
      <c r="U266" s="35"/>
      <c r="V266" s="35"/>
      <c r="W266" s="35"/>
      <c r="X266" s="35"/>
      <c r="Y266" s="35"/>
      <c r="Z266" s="35"/>
      <c r="AA266" s="35"/>
      <c r="AB266" s="35"/>
      <c r="AC266" s="35"/>
      <c r="AD266" s="35"/>
      <c r="AE266" s="35"/>
      <c r="AR266" s="199" t="s">
        <v>153</v>
      </c>
      <c r="AT266" s="199" t="s">
        <v>148</v>
      </c>
      <c r="AU266" s="199" t="s">
        <v>82</v>
      </c>
      <c r="AY266" s="18" t="s">
        <v>146</v>
      </c>
      <c r="BE266" s="200">
        <f>IF(N266="základní",J266,0)</f>
        <v>0</v>
      </c>
      <c r="BF266" s="200">
        <f>IF(N266="snížená",J266,0)</f>
        <v>0</v>
      </c>
      <c r="BG266" s="200">
        <f>IF(N266="zákl. přenesená",J266,0)</f>
        <v>0</v>
      </c>
      <c r="BH266" s="200">
        <f>IF(N266="sníž. přenesená",J266,0)</f>
        <v>0</v>
      </c>
      <c r="BI266" s="200">
        <f>IF(N266="nulová",J266,0)</f>
        <v>0</v>
      </c>
      <c r="BJ266" s="18" t="s">
        <v>80</v>
      </c>
      <c r="BK266" s="200">
        <f>ROUND(I266*H266,2)</f>
        <v>0</v>
      </c>
      <c r="BL266" s="18" t="s">
        <v>153</v>
      </c>
      <c r="BM266" s="199" t="s">
        <v>430</v>
      </c>
    </row>
    <row r="267" spans="1:65" s="2" customFormat="1" ht="11.25">
      <c r="A267" s="35"/>
      <c r="B267" s="36"/>
      <c r="C267" s="37"/>
      <c r="D267" s="201" t="s">
        <v>155</v>
      </c>
      <c r="E267" s="37"/>
      <c r="F267" s="202" t="s">
        <v>431</v>
      </c>
      <c r="G267" s="37"/>
      <c r="H267" s="37"/>
      <c r="I267" s="109"/>
      <c r="J267" s="37"/>
      <c r="K267" s="37"/>
      <c r="L267" s="40"/>
      <c r="M267" s="203"/>
      <c r="N267" s="204"/>
      <c r="O267" s="65"/>
      <c r="P267" s="65"/>
      <c r="Q267" s="65"/>
      <c r="R267" s="65"/>
      <c r="S267" s="65"/>
      <c r="T267" s="66"/>
      <c r="U267" s="35"/>
      <c r="V267" s="35"/>
      <c r="W267" s="35"/>
      <c r="X267" s="35"/>
      <c r="Y267" s="35"/>
      <c r="Z267" s="35"/>
      <c r="AA267" s="35"/>
      <c r="AB267" s="35"/>
      <c r="AC267" s="35"/>
      <c r="AD267" s="35"/>
      <c r="AE267" s="35"/>
      <c r="AT267" s="18" t="s">
        <v>155</v>
      </c>
      <c r="AU267" s="18" t="s">
        <v>82</v>
      </c>
    </row>
    <row r="268" spans="1:65" s="13" customFormat="1" ht="11.25">
      <c r="B268" s="205"/>
      <c r="C268" s="206"/>
      <c r="D268" s="201" t="s">
        <v>157</v>
      </c>
      <c r="E268" s="207" t="s">
        <v>19</v>
      </c>
      <c r="F268" s="208" t="s">
        <v>432</v>
      </c>
      <c r="G268" s="206"/>
      <c r="H268" s="209">
        <v>3.8370000000000002</v>
      </c>
      <c r="I268" s="210"/>
      <c r="J268" s="206"/>
      <c r="K268" s="206"/>
      <c r="L268" s="211"/>
      <c r="M268" s="212"/>
      <c r="N268" s="213"/>
      <c r="O268" s="213"/>
      <c r="P268" s="213"/>
      <c r="Q268" s="213"/>
      <c r="R268" s="213"/>
      <c r="S268" s="213"/>
      <c r="T268" s="214"/>
      <c r="AT268" s="215" t="s">
        <v>157</v>
      </c>
      <c r="AU268" s="215" t="s">
        <v>82</v>
      </c>
      <c r="AV268" s="13" t="s">
        <v>82</v>
      </c>
      <c r="AW268" s="13" t="s">
        <v>33</v>
      </c>
      <c r="AX268" s="13" t="s">
        <v>72</v>
      </c>
      <c r="AY268" s="215" t="s">
        <v>146</v>
      </c>
    </row>
    <row r="269" spans="1:65" s="2" customFormat="1" ht="16.5" customHeight="1">
      <c r="A269" s="35"/>
      <c r="B269" s="36"/>
      <c r="C269" s="188" t="s">
        <v>433</v>
      </c>
      <c r="D269" s="188" t="s">
        <v>148</v>
      </c>
      <c r="E269" s="189" t="s">
        <v>434</v>
      </c>
      <c r="F269" s="190" t="s">
        <v>435</v>
      </c>
      <c r="G269" s="191" t="s">
        <v>151</v>
      </c>
      <c r="H269" s="192">
        <v>5.6950000000000003</v>
      </c>
      <c r="I269" s="193"/>
      <c r="J269" s="194">
        <f>ROUND(I269*H269,2)</f>
        <v>0</v>
      </c>
      <c r="K269" s="190" t="s">
        <v>152</v>
      </c>
      <c r="L269" s="40"/>
      <c r="M269" s="195" t="s">
        <v>19</v>
      </c>
      <c r="N269" s="196" t="s">
        <v>43</v>
      </c>
      <c r="O269" s="65"/>
      <c r="P269" s="197">
        <f>O269*H269</f>
        <v>0</v>
      </c>
      <c r="Q269" s="197">
        <v>7.4270000000000003E-2</v>
      </c>
      <c r="R269" s="197">
        <f>Q269*H269</f>
        <v>0.42296765000000003</v>
      </c>
      <c r="S269" s="197">
        <v>0</v>
      </c>
      <c r="T269" s="198">
        <f>S269*H269</f>
        <v>0</v>
      </c>
      <c r="U269" s="35"/>
      <c r="V269" s="35"/>
      <c r="W269" s="35"/>
      <c r="X269" s="35"/>
      <c r="Y269" s="35"/>
      <c r="Z269" s="35"/>
      <c r="AA269" s="35"/>
      <c r="AB269" s="35"/>
      <c r="AC269" s="35"/>
      <c r="AD269" s="35"/>
      <c r="AE269" s="35"/>
      <c r="AR269" s="199" t="s">
        <v>153</v>
      </c>
      <c r="AT269" s="199" t="s">
        <v>148</v>
      </c>
      <c r="AU269" s="199" t="s">
        <v>82</v>
      </c>
      <c r="AY269" s="18" t="s">
        <v>146</v>
      </c>
      <c r="BE269" s="200">
        <f>IF(N269="základní",J269,0)</f>
        <v>0</v>
      </c>
      <c r="BF269" s="200">
        <f>IF(N269="snížená",J269,0)</f>
        <v>0</v>
      </c>
      <c r="BG269" s="200">
        <f>IF(N269="zákl. přenesená",J269,0)</f>
        <v>0</v>
      </c>
      <c r="BH269" s="200">
        <f>IF(N269="sníž. přenesená",J269,0)</f>
        <v>0</v>
      </c>
      <c r="BI269" s="200">
        <f>IF(N269="nulová",J269,0)</f>
        <v>0</v>
      </c>
      <c r="BJ269" s="18" t="s">
        <v>80</v>
      </c>
      <c r="BK269" s="200">
        <f>ROUND(I269*H269,2)</f>
        <v>0</v>
      </c>
      <c r="BL269" s="18" t="s">
        <v>153</v>
      </c>
      <c r="BM269" s="199" t="s">
        <v>436</v>
      </c>
    </row>
    <row r="270" spans="1:65" s="2" customFormat="1" ht="19.5">
      <c r="A270" s="35"/>
      <c r="B270" s="36"/>
      <c r="C270" s="37"/>
      <c r="D270" s="201" t="s">
        <v>155</v>
      </c>
      <c r="E270" s="37"/>
      <c r="F270" s="202" t="s">
        <v>437</v>
      </c>
      <c r="G270" s="37"/>
      <c r="H270" s="37"/>
      <c r="I270" s="109"/>
      <c r="J270" s="37"/>
      <c r="K270" s="37"/>
      <c r="L270" s="40"/>
      <c r="M270" s="203"/>
      <c r="N270" s="204"/>
      <c r="O270" s="65"/>
      <c r="P270" s="65"/>
      <c r="Q270" s="65"/>
      <c r="R270" s="65"/>
      <c r="S270" s="65"/>
      <c r="T270" s="66"/>
      <c r="U270" s="35"/>
      <c r="V270" s="35"/>
      <c r="W270" s="35"/>
      <c r="X270" s="35"/>
      <c r="Y270" s="35"/>
      <c r="Z270" s="35"/>
      <c r="AA270" s="35"/>
      <c r="AB270" s="35"/>
      <c r="AC270" s="35"/>
      <c r="AD270" s="35"/>
      <c r="AE270" s="35"/>
      <c r="AT270" s="18" t="s">
        <v>155</v>
      </c>
      <c r="AU270" s="18" t="s">
        <v>82</v>
      </c>
    </row>
    <row r="271" spans="1:65" s="13" customFormat="1" ht="11.25">
      <c r="B271" s="205"/>
      <c r="C271" s="206"/>
      <c r="D271" s="201" t="s">
        <v>157</v>
      </c>
      <c r="E271" s="207" t="s">
        <v>19</v>
      </c>
      <c r="F271" s="208" t="s">
        <v>438</v>
      </c>
      <c r="G271" s="206"/>
      <c r="H271" s="209">
        <v>5.6950000000000003</v>
      </c>
      <c r="I271" s="210"/>
      <c r="J271" s="206"/>
      <c r="K271" s="206"/>
      <c r="L271" s="211"/>
      <c r="M271" s="212"/>
      <c r="N271" s="213"/>
      <c r="O271" s="213"/>
      <c r="P271" s="213"/>
      <c r="Q271" s="213"/>
      <c r="R271" s="213"/>
      <c r="S271" s="213"/>
      <c r="T271" s="214"/>
      <c r="AT271" s="215" t="s">
        <v>157</v>
      </c>
      <c r="AU271" s="215" t="s">
        <v>82</v>
      </c>
      <c r="AV271" s="13" t="s">
        <v>82</v>
      </c>
      <c r="AW271" s="13" t="s">
        <v>33</v>
      </c>
      <c r="AX271" s="13" t="s">
        <v>72</v>
      </c>
      <c r="AY271" s="215" t="s">
        <v>146</v>
      </c>
    </row>
    <row r="272" spans="1:65" s="2" customFormat="1" ht="16.5" customHeight="1">
      <c r="A272" s="35"/>
      <c r="B272" s="36"/>
      <c r="C272" s="188" t="s">
        <v>439</v>
      </c>
      <c r="D272" s="188" t="s">
        <v>148</v>
      </c>
      <c r="E272" s="189" t="s">
        <v>440</v>
      </c>
      <c r="F272" s="190" t="s">
        <v>441</v>
      </c>
      <c r="G272" s="191" t="s">
        <v>151</v>
      </c>
      <c r="H272" s="192">
        <v>1.08</v>
      </c>
      <c r="I272" s="193"/>
      <c r="J272" s="194">
        <f>ROUND(I272*H272,2)</f>
        <v>0</v>
      </c>
      <c r="K272" s="190" t="s">
        <v>152</v>
      </c>
      <c r="L272" s="40"/>
      <c r="M272" s="195" t="s">
        <v>19</v>
      </c>
      <c r="N272" s="196" t="s">
        <v>43</v>
      </c>
      <c r="O272" s="65"/>
      <c r="P272" s="197">
        <f>O272*H272</f>
        <v>0</v>
      </c>
      <c r="Q272" s="197">
        <v>0.11085</v>
      </c>
      <c r="R272" s="197">
        <f>Q272*H272</f>
        <v>0.11971800000000002</v>
      </c>
      <c r="S272" s="197">
        <v>0</v>
      </c>
      <c r="T272" s="198">
        <f>S272*H272</f>
        <v>0</v>
      </c>
      <c r="U272" s="35"/>
      <c r="V272" s="35"/>
      <c r="W272" s="35"/>
      <c r="X272" s="35"/>
      <c r="Y272" s="35"/>
      <c r="Z272" s="35"/>
      <c r="AA272" s="35"/>
      <c r="AB272" s="35"/>
      <c r="AC272" s="35"/>
      <c r="AD272" s="35"/>
      <c r="AE272" s="35"/>
      <c r="AR272" s="199" t="s">
        <v>153</v>
      </c>
      <c r="AT272" s="199" t="s">
        <v>148</v>
      </c>
      <c r="AU272" s="199" t="s">
        <v>82</v>
      </c>
      <c r="AY272" s="18" t="s">
        <v>146</v>
      </c>
      <c r="BE272" s="200">
        <f>IF(N272="základní",J272,0)</f>
        <v>0</v>
      </c>
      <c r="BF272" s="200">
        <f>IF(N272="snížená",J272,0)</f>
        <v>0</v>
      </c>
      <c r="BG272" s="200">
        <f>IF(N272="zákl. přenesená",J272,0)</f>
        <v>0</v>
      </c>
      <c r="BH272" s="200">
        <f>IF(N272="sníž. přenesená",J272,0)</f>
        <v>0</v>
      </c>
      <c r="BI272" s="200">
        <f>IF(N272="nulová",J272,0)</f>
        <v>0</v>
      </c>
      <c r="BJ272" s="18" t="s">
        <v>80</v>
      </c>
      <c r="BK272" s="200">
        <f>ROUND(I272*H272,2)</f>
        <v>0</v>
      </c>
      <c r="BL272" s="18" t="s">
        <v>153</v>
      </c>
      <c r="BM272" s="199" t="s">
        <v>442</v>
      </c>
    </row>
    <row r="273" spans="1:65" s="2" customFormat="1" ht="19.5">
      <c r="A273" s="35"/>
      <c r="B273" s="36"/>
      <c r="C273" s="37"/>
      <c r="D273" s="201" t="s">
        <v>155</v>
      </c>
      <c r="E273" s="37"/>
      <c r="F273" s="202" t="s">
        <v>443</v>
      </c>
      <c r="G273" s="37"/>
      <c r="H273" s="37"/>
      <c r="I273" s="109"/>
      <c r="J273" s="37"/>
      <c r="K273" s="37"/>
      <c r="L273" s="40"/>
      <c r="M273" s="203"/>
      <c r="N273" s="204"/>
      <c r="O273" s="65"/>
      <c r="P273" s="65"/>
      <c r="Q273" s="65"/>
      <c r="R273" s="65"/>
      <c r="S273" s="65"/>
      <c r="T273" s="66"/>
      <c r="U273" s="35"/>
      <c r="V273" s="35"/>
      <c r="W273" s="35"/>
      <c r="X273" s="35"/>
      <c r="Y273" s="35"/>
      <c r="Z273" s="35"/>
      <c r="AA273" s="35"/>
      <c r="AB273" s="35"/>
      <c r="AC273" s="35"/>
      <c r="AD273" s="35"/>
      <c r="AE273" s="35"/>
      <c r="AT273" s="18" t="s">
        <v>155</v>
      </c>
      <c r="AU273" s="18" t="s">
        <v>82</v>
      </c>
    </row>
    <row r="274" spans="1:65" s="13" customFormat="1" ht="11.25">
      <c r="B274" s="205"/>
      <c r="C274" s="206"/>
      <c r="D274" s="201" t="s">
        <v>157</v>
      </c>
      <c r="E274" s="207" t="s">
        <v>19</v>
      </c>
      <c r="F274" s="208" t="s">
        <v>444</v>
      </c>
      <c r="G274" s="206"/>
      <c r="H274" s="209">
        <v>1.08</v>
      </c>
      <c r="I274" s="210"/>
      <c r="J274" s="206"/>
      <c r="K274" s="206"/>
      <c r="L274" s="211"/>
      <c r="M274" s="212"/>
      <c r="N274" s="213"/>
      <c r="O274" s="213"/>
      <c r="P274" s="213"/>
      <c r="Q274" s="213"/>
      <c r="R274" s="213"/>
      <c r="S274" s="213"/>
      <c r="T274" s="214"/>
      <c r="AT274" s="215" t="s">
        <v>157</v>
      </c>
      <c r="AU274" s="215" t="s">
        <v>82</v>
      </c>
      <c r="AV274" s="13" t="s">
        <v>82</v>
      </c>
      <c r="AW274" s="13" t="s">
        <v>33</v>
      </c>
      <c r="AX274" s="13" t="s">
        <v>72</v>
      </c>
      <c r="AY274" s="215" t="s">
        <v>146</v>
      </c>
    </row>
    <row r="275" spans="1:65" s="2" customFormat="1" ht="16.5" customHeight="1">
      <c r="A275" s="35"/>
      <c r="B275" s="36"/>
      <c r="C275" s="188" t="s">
        <v>445</v>
      </c>
      <c r="D275" s="188" t="s">
        <v>148</v>
      </c>
      <c r="E275" s="189" t="s">
        <v>446</v>
      </c>
      <c r="F275" s="190" t="s">
        <v>447</v>
      </c>
      <c r="G275" s="191" t="s">
        <v>151</v>
      </c>
      <c r="H275" s="192">
        <v>6.952</v>
      </c>
      <c r="I275" s="193"/>
      <c r="J275" s="194">
        <f>ROUND(I275*H275,2)</f>
        <v>0</v>
      </c>
      <c r="K275" s="190" t="s">
        <v>152</v>
      </c>
      <c r="L275" s="40"/>
      <c r="M275" s="195" t="s">
        <v>19</v>
      </c>
      <c r="N275" s="196" t="s">
        <v>43</v>
      </c>
      <c r="O275" s="65"/>
      <c r="P275" s="197">
        <f>O275*H275</f>
        <v>0</v>
      </c>
      <c r="Q275" s="197">
        <v>0.11549</v>
      </c>
      <c r="R275" s="197">
        <f>Q275*H275</f>
        <v>0.80288647999999996</v>
      </c>
      <c r="S275" s="197">
        <v>0</v>
      </c>
      <c r="T275" s="198">
        <f>S275*H275</f>
        <v>0</v>
      </c>
      <c r="U275" s="35"/>
      <c r="V275" s="35"/>
      <c r="W275" s="35"/>
      <c r="X275" s="35"/>
      <c r="Y275" s="35"/>
      <c r="Z275" s="35"/>
      <c r="AA275" s="35"/>
      <c r="AB275" s="35"/>
      <c r="AC275" s="35"/>
      <c r="AD275" s="35"/>
      <c r="AE275" s="35"/>
      <c r="AR275" s="199" t="s">
        <v>153</v>
      </c>
      <c r="AT275" s="199" t="s">
        <v>148</v>
      </c>
      <c r="AU275" s="199" t="s">
        <v>82</v>
      </c>
      <c r="AY275" s="18" t="s">
        <v>146</v>
      </c>
      <c r="BE275" s="200">
        <f>IF(N275="základní",J275,0)</f>
        <v>0</v>
      </c>
      <c r="BF275" s="200">
        <f>IF(N275="snížená",J275,0)</f>
        <v>0</v>
      </c>
      <c r="BG275" s="200">
        <f>IF(N275="zákl. přenesená",J275,0)</f>
        <v>0</v>
      </c>
      <c r="BH275" s="200">
        <f>IF(N275="sníž. přenesená",J275,0)</f>
        <v>0</v>
      </c>
      <c r="BI275" s="200">
        <f>IF(N275="nulová",J275,0)</f>
        <v>0</v>
      </c>
      <c r="BJ275" s="18" t="s">
        <v>80</v>
      </c>
      <c r="BK275" s="200">
        <f>ROUND(I275*H275,2)</f>
        <v>0</v>
      </c>
      <c r="BL275" s="18" t="s">
        <v>153</v>
      </c>
      <c r="BM275" s="199" t="s">
        <v>448</v>
      </c>
    </row>
    <row r="276" spans="1:65" s="2" customFormat="1" ht="11.25">
      <c r="A276" s="35"/>
      <c r="B276" s="36"/>
      <c r="C276" s="37"/>
      <c r="D276" s="201" t="s">
        <v>155</v>
      </c>
      <c r="E276" s="37"/>
      <c r="F276" s="202" t="s">
        <v>449</v>
      </c>
      <c r="G276" s="37"/>
      <c r="H276" s="37"/>
      <c r="I276" s="109"/>
      <c r="J276" s="37"/>
      <c r="K276" s="37"/>
      <c r="L276" s="40"/>
      <c r="M276" s="203"/>
      <c r="N276" s="204"/>
      <c r="O276" s="65"/>
      <c r="P276" s="65"/>
      <c r="Q276" s="65"/>
      <c r="R276" s="65"/>
      <c r="S276" s="65"/>
      <c r="T276" s="66"/>
      <c r="U276" s="35"/>
      <c r="V276" s="35"/>
      <c r="W276" s="35"/>
      <c r="X276" s="35"/>
      <c r="Y276" s="35"/>
      <c r="Z276" s="35"/>
      <c r="AA276" s="35"/>
      <c r="AB276" s="35"/>
      <c r="AC276" s="35"/>
      <c r="AD276" s="35"/>
      <c r="AE276" s="35"/>
      <c r="AT276" s="18" t="s">
        <v>155</v>
      </c>
      <c r="AU276" s="18" t="s">
        <v>82</v>
      </c>
    </row>
    <row r="277" spans="1:65" s="13" customFormat="1" ht="11.25">
      <c r="B277" s="205"/>
      <c r="C277" s="206"/>
      <c r="D277" s="201" t="s">
        <v>157</v>
      </c>
      <c r="E277" s="207" t="s">
        <v>19</v>
      </c>
      <c r="F277" s="208" t="s">
        <v>450</v>
      </c>
      <c r="G277" s="206"/>
      <c r="H277" s="209">
        <v>3.1640000000000001</v>
      </c>
      <c r="I277" s="210"/>
      <c r="J277" s="206"/>
      <c r="K277" s="206"/>
      <c r="L277" s="211"/>
      <c r="M277" s="212"/>
      <c r="N277" s="213"/>
      <c r="O277" s="213"/>
      <c r="P277" s="213"/>
      <c r="Q277" s="213"/>
      <c r="R277" s="213"/>
      <c r="S277" s="213"/>
      <c r="T277" s="214"/>
      <c r="AT277" s="215" t="s">
        <v>157</v>
      </c>
      <c r="AU277" s="215" t="s">
        <v>82</v>
      </c>
      <c r="AV277" s="13" t="s">
        <v>82</v>
      </c>
      <c r="AW277" s="13" t="s">
        <v>33</v>
      </c>
      <c r="AX277" s="13" t="s">
        <v>72</v>
      </c>
      <c r="AY277" s="215" t="s">
        <v>146</v>
      </c>
    </row>
    <row r="278" spans="1:65" s="13" customFormat="1" ht="11.25">
      <c r="B278" s="205"/>
      <c r="C278" s="206"/>
      <c r="D278" s="201" t="s">
        <v>157</v>
      </c>
      <c r="E278" s="207" t="s">
        <v>19</v>
      </c>
      <c r="F278" s="208" t="s">
        <v>451</v>
      </c>
      <c r="G278" s="206"/>
      <c r="H278" s="209">
        <v>3.7879999999999998</v>
      </c>
      <c r="I278" s="210"/>
      <c r="J278" s="206"/>
      <c r="K278" s="206"/>
      <c r="L278" s="211"/>
      <c r="M278" s="212"/>
      <c r="N278" s="213"/>
      <c r="O278" s="213"/>
      <c r="P278" s="213"/>
      <c r="Q278" s="213"/>
      <c r="R278" s="213"/>
      <c r="S278" s="213"/>
      <c r="T278" s="214"/>
      <c r="AT278" s="215" t="s">
        <v>157</v>
      </c>
      <c r="AU278" s="215" t="s">
        <v>82</v>
      </c>
      <c r="AV278" s="13" t="s">
        <v>82</v>
      </c>
      <c r="AW278" s="13" t="s">
        <v>33</v>
      </c>
      <c r="AX278" s="13" t="s">
        <v>72</v>
      </c>
      <c r="AY278" s="215" t="s">
        <v>146</v>
      </c>
    </row>
    <row r="279" spans="1:65" s="2" customFormat="1" ht="16.5" customHeight="1">
      <c r="A279" s="35"/>
      <c r="B279" s="36"/>
      <c r="C279" s="188" t="s">
        <v>452</v>
      </c>
      <c r="D279" s="188" t="s">
        <v>148</v>
      </c>
      <c r="E279" s="189" t="s">
        <v>453</v>
      </c>
      <c r="F279" s="190" t="s">
        <v>454</v>
      </c>
      <c r="G279" s="191" t="s">
        <v>151</v>
      </c>
      <c r="H279" s="192">
        <v>29.597000000000001</v>
      </c>
      <c r="I279" s="193"/>
      <c r="J279" s="194">
        <f>ROUND(I279*H279,2)</f>
        <v>0</v>
      </c>
      <c r="K279" s="190" t="s">
        <v>152</v>
      </c>
      <c r="L279" s="40"/>
      <c r="M279" s="195" t="s">
        <v>19</v>
      </c>
      <c r="N279" s="196" t="s">
        <v>43</v>
      </c>
      <c r="O279" s="65"/>
      <c r="P279" s="197">
        <f>O279*H279</f>
        <v>0</v>
      </c>
      <c r="Q279" s="197">
        <v>6.9169999999999995E-2</v>
      </c>
      <c r="R279" s="197">
        <f>Q279*H279</f>
        <v>2.0472244900000001</v>
      </c>
      <c r="S279" s="197">
        <v>0</v>
      </c>
      <c r="T279" s="198">
        <f>S279*H279</f>
        <v>0</v>
      </c>
      <c r="U279" s="35"/>
      <c r="V279" s="35"/>
      <c r="W279" s="35"/>
      <c r="X279" s="35"/>
      <c r="Y279" s="35"/>
      <c r="Z279" s="35"/>
      <c r="AA279" s="35"/>
      <c r="AB279" s="35"/>
      <c r="AC279" s="35"/>
      <c r="AD279" s="35"/>
      <c r="AE279" s="35"/>
      <c r="AR279" s="199" t="s">
        <v>153</v>
      </c>
      <c r="AT279" s="199" t="s">
        <v>148</v>
      </c>
      <c r="AU279" s="199" t="s">
        <v>82</v>
      </c>
      <c r="AY279" s="18" t="s">
        <v>146</v>
      </c>
      <c r="BE279" s="200">
        <f>IF(N279="základní",J279,0)</f>
        <v>0</v>
      </c>
      <c r="BF279" s="200">
        <f>IF(N279="snížená",J279,0)</f>
        <v>0</v>
      </c>
      <c r="BG279" s="200">
        <f>IF(N279="zákl. přenesená",J279,0)</f>
        <v>0</v>
      </c>
      <c r="BH279" s="200">
        <f>IF(N279="sníž. přenesená",J279,0)</f>
        <v>0</v>
      </c>
      <c r="BI279" s="200">
        <f>IF(N279="nulová",J279,0)</f>
        <v>0</v>
      </c>
      <c r="BJ279" s="18" t="s">
        <v>80</v>
      </c>
      <c r="BK279" s="200">
        <f>ROUND(I279*H279,2)</f>
        <v>0</v>
      </c>
      <c r="BL279" s="18" t="s">
        <v>153</v>
      </c>
      <c r="BM279" s="199" t="s">
        <v>455</v>
      </c>
    </row>
    <row r="280" spans="1:65" s="2" customFormat="1" ht="11.25">
      <c r="A280" s="35"/>
      <c r="B280" s="36"/>
      <c r="C280" s="37"/>
      <c r="D280" s="201" t="s">
        <v>155</v>
      </c>
      <c r="E280" s="37"/>
      <c r="F280" s="202" t="s">
        <v>456</v>
      </c>
      <c r="G280" s="37"/>
      <c r="H280" s="37"/>
      <c r="I280" s="109"/>
      <c r="J280" s="37"/>
      <c r="K280" s="37"/>
      <c r="L280" s="40"/>
      <c r="M280" s="203"/>
      <c r="N280" s="204"/>
      <c r="O280" s="65"/>
      <c r="P280" s="65"/>
      <c r="Q280" s="65"/>
      <c r="R280" s="65"/>
      <c r="S280" s="65"/>
      <c r="T280" s="66"/>
      <c r="U280" s="35"/>
      <c r="V280" s="35"/>
      <c r="W280" s="35"/>
      <c r="X280" s="35"/>
      <c r="Y280" s="35"/>
      <c r="Z280" s="35"/>
      <c r="AA280" s="35"/>
      <c r="AB280" s="35"/>
      <c r="AC280" s="35"/>
      <c r="AD280" s="35"/>
      <c r="AE280" s="35"/>
      <c r="AT280" s="18" t="s">
        <v>155</v>
      </c>
      <c r="AU280" s="18" t="s">
        <v>82</v>
      </c>
    </row>
    <row r="281" spans="1:65" s="14" customFormat="1" ht="11.25">
      <c r="B281" s="216"/>
      <c r="C281" s="217"/>
      <c r="D281" s="201" t="s">
        <v>157</v>
      </c>
      <c r="E281" s="218" t="s">
        <v>19</v>
      </c>
      <c r="F281" s="219" t="s">
        <v>457</v>
      </c>
      <c r="G281" s="217"/>
      <c r="H281" s="218" t="s">
        <v>19</v>
      </c>
      <c r="I281" s="220"/>
      <c r="J281" s="217"/>
      <c r="K281" s="217"/>
      <c r="L281" s="221"/>
      <c r="M281" s="222"/>
      <c r="N281" s="223"/>
      <c r="O281" s="223"/>
      <c r="P281" s="223"/>
      <c r="Q281" s="223"/>
      <c r="R281" s="223"/>
      <c r="S281" s="223"/>
      <c r="T281" s="224"/>
      <c r="AT281" s="225" t="s">
        <v>157</v>
      </c>
      <c r="AU281" s="225" t="s">
        <v>82</v>
      </c>
      <c r="AV281" s="14" t="s">
        <v>80</v>
      </c>
      <c r="AW281" s="14" t="s">
        <v>33</v>
      </c>
      <c r="AX281" s="14" t="s">
        <v>72</v>
      </c>
      <c r="AY281" s="225" t="s">
        <v>146</v>
      </c>
    </row>
    <row r="282" spans="1:65" s="13" customFormat="1" ht="11.25">
      <c r="B282" s="205"/>
      <c r="C282" s="206"/>
      <c r="D282" s="201" t="s">
        <v>157</v>
      </c>
      <c r="E282" s="207" t="s">
        <v>19</v>
      </c>
      <c r="F282" s="208" t="s">
        <v>458</v>
      </c>
      <c r="G282" s="206"/>
      <c r="H282" s="209">
        <v>11.522</v>
      </c>
      <c r="I282" s="210"/>
      <c r="J282" s="206"/>
      <c r="K282" s="206"/>
      <c r="L282" s="211"/>
      <c r="M282" s="212"/>
      <c r="N282" s="213"/>
      <c r="O282" s="213"/>
      <c r="P282" s="213"/>
      <c r="Q282" s="213"/>
      <c r="R282" s="213"/>
      <c r="S282" s="213"/>
      <c r="T282" s="214"/>
      <c r="AT282" s="215" t="s">
        <v>157</v>
      </c>
      <c r="AU282" s="215" t="s">
        <v>82</v>
      </c>
      <c r="AV282" s="13" t="s">
        <v>82</v>
      </c>
      <c r="AW282" s="13" t="s">
        <v>33</v>
      </c>
      <c r="AX282" s="13" t="s">
        <v>72</v>
      </c>
      <c r="AY282" s="215" t="s">
        <v>146</v>
      </c>
    </row>
    <row r="283" spans="1:65" s="14" customFormat="1" ht="11.25">
      <c r="B283" s="216"/>
      <c r="C283" s="217"/>
      <c r="D283" s="201" t="s">
        <v>157</v>
      </c>
      <c r="E283" s="218" t="s">
        <v>19</v>
      </c>
      <c r="F283" s="219" t="s">
        <v>459</v>
      </c>
      <c r="G283" s="217"/>
      <c r="H283" s="218" t="s">
        <v>19</v>
      </c>
      <c r="I283" s="220"/>
      <c r="J283" s="217"/>
      <c r="K283" s="217"/>
      <c r="L283" s="221"/>
      <c r="M283" s="222"/>
      <c r="N283" s="223"/>
      <c r="O283" s="223"/>
      <c r="P283" s="223"/>
      <c r="Q283" s="223"/>
      <c r="R283" s="223"/>
      <c r="S283" s="223"/>
      <c r="T283" s="224"/>
      <c r="AT283" s="225" t="s">
        <v>157</v>
      </c>
      <c r="AU283" s="225" t="s">
        <v>82</v>
      </c>
      <c r="AV283" s="14" t="s">
        <v>80</v>
      </c>
      <c r="AW283" s="14" t="s">
        <v>33</v>
      </c>
      <c r="AX283" s="14" t="s">
        <v>72</v>
      </c>
      <c r="AY283" s="225" t="s">
        <v>146</v>
      </c>
    </row>
    <row r="284" spans="1:65" s="13" customFormat="1" ht="11.25">
      <c r="B284" s="205"/>
      <c r="C284" s="206"/>
      <c r="D284" s="201" t="s">
        <v>157</v>
      </c>
      <c r="E284" s="207" t="s">
        <v>19</v>
      </c>
      <c r="F284" s="208" t="s">
        <v>460</v>
      </c>
      <c r="G284" s="206"/>
      <c r="H284" s="209">
        <v>18.074999999999999</v>
      </c>
      <c r="I284" s="210"/>
      <c r="J284" s="206"/>
      <c r="K284" s="206"/>
      <c r="L284" s="211"/>
      <c r="M284" s="212"/>
      <c r="N284" s="213"/>
      <c r="O284" s="213"/>
      <c r="P284" s="213"/>
      <c r="Q284" s="213"/>
      <c r="R284" s="213"/>
      <c r="S284" s="213"/>
      <c r="T284" s="214"/>
      <c r="AT284" s="215" t="s">
        <v>157</v>
      </c>
      <c r="AU284" s="215" t="s">
        <v>82</v>
      </c>
      <c r="AV284" s="13" t="s">
        <v>82</v>
      </c>
      <c r="AW284" s="13" t="s">
        <v>33</v>
      </c>
      <c r="AX284" s="13" t="s">
        <v>72</v>
      </c>
      <c r="AY284" s="215" t="s">
        <v>146</v>
      </c>
    </row>
    <row r="285" spans="1:65" s="2" customFormat="1" ht="16.5" customHeight="1">
      <c r="A285" s="35"/>
      <c r="B285" s="36"/>
      <c r="C285" s="188" t="s">
        <v>461</v>
      </c>
      <c r="D285" s="188" t="s">
        <v>148</v>
      </c>
      <c r="E285" s="189" t="s">
        <v>462</v>
      </c>
      <c r="F285" s="190" t="s">
        <v>463</v>
      </c>
      <c r="G285" s="191" t="s">
        <v>464</v>
      </c>
      <c r="H285" s="192">
        <v>50.7</v>
      </c>
      <c r="I285" s="193"/>
      <c r="J285" s="194">
        <f>ROUND(I285*H285,2)</f>
        <v>0</v>
      </c>
      <c r="K285" s="190" t="s">
        <v>152</v>
      </c>
      <c r="L285" s="40"/>
      <c r="M285" s="195" t="s">
        <v>19</v>
      </c>
      <c r="N285" s="196" t="s">
        <v>43</v>
      </c>
      <c r="O285" s="65"/>
      <c r="P285" s="197">
        <f>O285*H285</f>
        <v>0</v>
      </c>
      <c r="Q285" s="197">
        <v>8.0000000000000007E-5</v>
      </c>
      <c r="R285" s="197">
        <f>Q285*H285</f>
        <v>4.0560000000000006E-3</v>
      </c>
      <c r="S285" s="197">
        <v>0</v>
      </c>
      <c r="T285" s="198">
        <f>S285*H285</f>
        <v>0</v>
      </c>
      <c r="U285" s="35"/>
      <c r="V285" s="35"/>
      <c r="W285" s="35"/>
      <c r="X285" s="35"/>
      <c r="Y285" s="35"/>
      <c r="Z285" s="35"/>
      <c r="AA285" s="35"/>
      <c r="AB285" s="35"/>
      <c r="AC285" s="35"/>
      <c r="AD285" s="35"/>
      <c r="AE285" s="35"/>
      <c r="AR285" s="199" t="s">
        <v>153</v>
      </c>
      <c r="AT285" s="199" t="s">
        <v>148</v>
      </c>
      <c r="AU285" s="199" t="s">
        <v>82</v>
      </c>
      <c r="AY285" s="18" t="s">
        <v>146</v>
      </c>
      <c r="BE285" s="200">
        <f>IF(N285="základní",J285,0)</f>
        <v>0</v>
      </c>
      <c r="BF285" s="200">
        <f>IF(N285="snížená",J285,0)</f>
        <v>0</v>
      </c>
      <c r="BG285" s="200">
        <f>IF(N285="zákl. přenesená",J285,0)</f>
        <v>0</v>
      </c>
      <c r="BH285" s="200">
        <f>IF(N285="sníž. přenesená",J285,0)</f>
        <v>0</v>
      </c>
      <c r="BI285" s="200">
        <f>IF(N285="nulová",J285,0)</f>
        <v>0</v>
      </c>
      <c r="BJ285" s="18" t="s">
        <v>80</v>
      </c>
      <c r="BK285" s="200">
        <f>ROUND(I285*H285,2)</f>
        <v>0</v>
      </c>
      <c r="BL285" s="18" t="s">
        <v>153</v>
      </c>
      <c r="BM285" s="199" t="s">
        <v>465</v>
      </c>
    </row>
    <row r="286" spans="1:65" s="2" customFormat="1" ht="11.25">
      <c r="A286" s="35"/>
      <c r="B286" s="36"/>
      <c r="C286" s="37"/>
      <c r="D286" s="201" t="s">
        <v>155</v>
      </c>
      <c r="E286" s="37"/>
      <c r="F286" s="202" t="s">
        <v>466</v>
      </c>
      <c r="G286" s="37"/>
      <c r="H286" s="37"/>
      <c r="I286" s="109"/>
      <c r="J286" s="37"/>
      <c r="K286" s="37"/>
      <c r="L286" s="40"/>
      <c r="M286" s="203"/>
      <c r="N286" s="204"/>
      <c r="O286" s="65"/>
      <c r="P286" s="65"/>
      <c r="Q286" s="65"/>
      <c r="R286" s="65"/>
      <c r="S286" s="65"/>
      <c r="T286" s="66"/>
      <c r="U286" s="35"/>
      <c r="V286" s="35"/>
      <c r="W286" s="35"/>
      <c r="X286" s="35"/>
      <c r="Y286" s="35"/>
      <c r="Z286" s="35"/>
      <c r="AA286" s="35"/>
      <c r="AB286" s="35"/>
      <c r="AC286" s="35"/>
      <c r="AD286" s="35"/>
      <c r="AE286" s="35"/>
      <c r="AT286" s="18" t="s">
        <v>155</v>
      </c>
      <c r="AU286" s="18" t="s">
        <v>82</v>
      </c>
    </row>
    <row r="287" spans="1:65" s="13" customFormat="1" ht="11.25">
      <c r="B287" s="205"/>
      <c r="C287" s="206"/>
      <c r="D287" s="201" t="s">
        <v>157</v>
      </c>
      <c r="E287" s="207" t="s">
        <v>19</v>
      </c>
      <c r="F287" s="208" t="s">
        <v>467</v>
      </c>
      <c r="G287" s="206"/>
      <c r="H287" s="209">
        <v>50.7</v>
      </c>
      <c r="I287" s="210"/>
      <c r="J287" s="206"/>
      <c r="K287" s="206"/>
      <c r="L287" s="211"/>
      <c r="M287" s="212"/>
      <c r="N287" s="213"/>
      <c r="O287" s="213"/>
      <c r="P287" s="213"/>
      <c r="Q287" s="213"/>
      <c r="R287" s="213"/>
      <c r="S287" s="213"/>
      <c r="T287" s="214"/>
      <c r="AT287" s="215" t="s">
        <v>157</v>
      </c>
      <c r="AU287" s="215" t="s">
        <v>82</v>
      </c>
      <c r="AV287" s="13" t="s">
        <v>82</v>
      </c>
      <c r="AW287" s="13" t="s">
        <v>33</v>
      </c>
      <c r="AX287" s="13" t="s">
        <v>72</v>
      </c>
      <c r="AY287" s="215" t="s">
        <v>146</v>
      </c>
    </row>
    <row r="288" spans="1:65" s="2" customFormat="1" ht="16.5" customHeight="1">
      <c r="A288" s="35"/>
      <c r="B288" s="36"/>
      <c r="C288" s="188" t="s">
        <v>468</v>
      </c>
      <c r="D288" s="188" t="s">
        <v>148</v>
      </c>
      <c r="E288" s="189" t="s">
        <v>469</v>
      </c>
      <c r="F288" s="190" t="s">
        <v>470</v>
      </c>
      <c r="G288" s="191" t="s">
        <v>464</v>
      </c>
      <c r="H288" s="192">
        <v>7.5</v>
      </c>
      <c r="I288" s="193"/>
      <c r="J288" s="194">
        <f>ROUND(I288*H288,2)</f>
        <v>0</v>
      </c>
      <c r="K288" s="190" t="s">
        <v>152</v>
      </c>
      <c r="L288" s="40"/>
      <c r="M288" s="195" t="s">
        <v>19</v>
      </c>
      <c r="N288" s="196" t="s">
        <v>43</v>
      </c>
      <c r="O288" s="65"/>
      <c r="P288" s="197">
        <f>O288*H288</f>
        <v>0</v>
      </c>
      <c r="Q288" s="197">
        <v>1.2E-4</v>
      </c>
      <c r="R288" s="197">
        <f>Q288*H288</f>
        <v>8.9999999999999998E-4</v>
      </c>
      <c r="S288" s="197">
        <v>0</v>
      </c>
      <c r="T288" s="198">
        <f>S288*H288</f>
        <v>0</v>
      </c>
      <c r="U288" s="35"/>
      <c r="V288" s="35"/>
      <c r="W288" s="35"/>
      <c r="X288" s="35"/>
      <c r="Y288" s="35"/>
      <c r="Z288" s="35"/>
      <c r="AA288" s="35"/>
      <c r="AB288" s="35"/>
      <c r="AC288" s="35"/>
      <c r="AD288" s="35"/>
      <c r="AE288" s="35"/>
      <c r="AR288" s="199" t="s">
        <v>153</v>
      </c>
      <c r="AT288" s="199" t="s">
        <v>148</v>
      </c>
      <c r="AU288" s="199" t="s">
        <v>82</v>
      </c>
      <c r="AY288" s="18" t="s">
        <v>146</v>
      </c>
      <c r="BE288" s="200">
        <f>IF(N288="základní",J288,0)</f>
        <v>0</v>
      </c>
      <c r="BF288" s="200">
        <f>IF(N288="snížená",J288,0)</f>
        <v>0</v>
      </c>
      <c r="BG288" s="200">
        <f>IF(N288="zákl. přenesená",J288,0)</f>
        <v>0</v>
      </c>
      <c r="BH288" s="200">
        <f>IF(N288="sníž. přenesená",J288,0)</f>
        <v>0</v>
      </c>
      <c r="BI288" s="200">
        <f>IF(N288="nulová",J288,0)</f>
        <v>0</v>
      </c>
      <c r="BJ288" s="18" t="s">
        <v>80</v>
      </c>
      <c r="BK288" s="200">
        <f>ROUND(I288*H288,2)</f>
        <v>0</v>
      </c>
      <c r="BL288" s="18" t="s">
        <v>153</v>
      </c>
      <c r="BM288" s="199" t="s">
        <v>471</v>
      </c>
    </row>
    <row r="289" spans="1:65" s="2" customFormat="1" ht="11.25">
      <c r="A289" s="35"/>
      <c r="B289" s="36"/>
      <c r="C289" s="37"/>
      <c r="D289" s="201" t="s">
        <v>155</v>
      </c>
      <c r="E289" s="37"/>
      <c r="F289" s="202" t="s">
        <v>472</v>
      </c>
      <c r="G289" s="37"/>
      <c r="H289" s="37"/>
      <c r="I289" s="109"/>
      <c r="J289" s="37"/>
      <c r="K289" s="37"/>
      <c r="L289" s="40"/>
      <c r="M289" s="203"/>
      <c r="N289" s="204"/>
      <c r="O289" s="65"/>
      <c r="P289" s="65"/>
      <c r="Q289" s="65"/>
      <c r="R289" s="65"/>
      <c r="S289" s="65"/>
      <c r="T289" s="66"/>
      <c r="U289" s="35"/>
      <c r="V289" s="35"/>
      <c r="W289" s="35"/>
      <c r="X289" s="35"/>
      <c r="Y289" s="35"/>
      <c r="Z289" s="35"/>
      <c r="AA289" s="35"/>
      <c r="AB289" s="35"/>
      <c r="AC289" s="35"/>
      <c r="AD289" s="35"/>
      <c r="AE289" s="35"/>
      <c r="AT289" s="18" t="s">
        <v>155</v>
      </c>
      <c r="AU289" s="18" t="s">
        <v>82</v>
      </c>
    </row>
    <row r="290" spans="1:65" s="13" customFormat="1" ht="11.25">
      <c r="B290" s="205"/>
      <c r="C290" s="206"/>
      <c r="D290" s="201" t="s">
        <v>157</v>
      </c>
      <c r="E290" s="207" t="s">
        <v>19</v>
      </c>
      <c r="F290" s="208" t="s">
        <v>473</v>
      </c>
      <c r="G290" s="206"/>
      <c r="H290" s="209">
        <v>7.5</v>
      </c>
      <c r="I290" s="210"/>
      <c r="J290" s="206"/>
      <c r="K290" s="206"/>
      <c r="L290" s="211"/>
      <c r="M290" s="212"/>
      <c r="N290" s="213"/>
      <c r="O290" s="213"/>
      <c r="P290" s="213"/>
      <c r="Q290" s="213"/>
      <c r="R290" s="213"/>
      <c r="S290" s="213"/>
      <c r="T290" s="214"/>
      <c r="AT290" s="215" t="s">
        <v>157</v>
      </c>
      <c r="AU290" s="215" t="s">
        <v>82</v>
      </c>
      <c r="AV290" s="13" t="s">
        <v>82</v>
      </c>
      <c r="AW290" s="13" t="s">
        <v>33</v>
      </c>
      <c r="AX290" s="13" t="s">
        <v>72</v>
      </c>
      <c r="AY290" s="215" t="s">
        <v>146</v>
      </c>
    </row>
    <row r="291" spans="1:65" s="2" customFormat="1" ht="16.5" customHeight="1">
      <c r="A291" s="35"/>
      <c r="B291" s="36"/>
      <c r="C291" s="188" t="s">
        <v>474</v>
      </c>
      <c r="D291" s="188" t="s">
        <v>148</v>
      </c>
      <c r="E291" s="189" t="s">
        <v>475</v>
      </c>
      <c r="F291" s="190" t="s">
        <v>476</v>
      </c>
      <c r="G291" s="191" t="s">
        <v>151</v>
      </c>
      <c r="H291" s="192">
        <v>0.192</v>
      </c>
      <c r="I291" s="193"/>
      <c r="J291" s="194">
        <f>ROUND(I291*H291,2)</f>
        <v>0</v>
      </c>
      <c r="K291" s="190" t="s">
        <v>152</v>
      </c>
      <c r="L291" s="40"/>
      <c r="M291" s="195" t="s">
        <v>19</v>
      </c>
      <c r="N291" s="196" t="s">
        <v>43</v>
      </c>
      <c r="O291" s="65"/>
      <c r="P291" s="197">
        <f>O291*H291</f>
        <v>0</v>
      </c>
      <c r="Q291" s="197">
        <v>0.17818000000000001</v>
      </c>
      <c r="R291" s="197">
        <f>Q291*H291</f>
        <v>3.4210560000000001E-2</v>
      </c>
      <c r="S291" s="197">
        <v>0</v>
      </c>
      <c r="T291" s="198">
        <f>S291*H291</f>
        <v>0</v>
      </c>
      <c r="U291" s="35"/>
      <c r="V291" s="35"/>
      <c r="W291" s="35"/>
      <c r="X291" s="35"/>
      <c r="Y291" s="35"/>
      <c r="Z291" s="35"/>
      <c r="AA291" s="35"/>
      <c r="AB291" s="35"/>
      <c r="AC291" s="35"/>
      <c r="AD291" s="35"/>
      <c r="AE291" s="35"/>
      <c r="AR291" s="199" t="s">
        <v>153</v>
      </c>
      <c r="AT291" s="199" t="s">
        <v>148</v>
      </c>
      <c r="AU291" s="199" t="s">
        <v>82</v>
      </c>
      <c r="AY291" s="18" t="s">
        <v>146</v>
      </c>
      <c r="BE291" s="200">
        <f>IF(N291="základní",J291,0)</f>
        <v>0</v>
      </c>
      <c r="BF291" s="200">
        <f>IF(N291="snížená",J291,0)</f>
        <v>0</v>
      </c>
      <c r="BG291" s="200">
        <f>IF(N291="zákl. přenesená",J291,0)</f>
        <v>0</v>
      </c>
      <c r="BH291" s="200">
        <f>IF(N291="sníž. přenesená",J291,0)</f>
        <v>0</v>
      </c>
      <c r="BI291" s="200">
        <f>IF(N291="nulová",J291,0)</f>
        <v>0</v>
      </c>
      <c r="BJ291" s="18" t="s">
        <v>80</v>
      </c>
      <c r="BK291" s="200">
        <f>ROUND(I291*H291,2)</f>
        <v>0</v>
      </c>
      <c r="BL291" s="18" t="s">
        <v>153</v>
      </c>
      <c r="BM291" s="199" t="s">
        <v>477</v>
      </c>
    </row>
    <row r="292" spans="1:65" s="2" customFormat="1" ht="11.25">
      <c r="A292" s="35"/>
      <c r="B292" s="36"/>
      <c r="C292" s="37"/>
      <c r="D292" s="201" t="s">
        <v>155</v>
      </c>
      <c r="E292" s="37"/>
      <c r="F292" s="202" t="s">
        <v>478</v>
      </c>
      <c r="G292" s="37"/>
      <c r="H292" s="37"/>
      <c r="I292" s="109"/>
      <c r="J292" s="37"/>
      <c r="K292" s="37"/>
      <c r="L292" s="40"/>
      <c r="M292" s="203"/>
      <c r="N292" s="204"/>
      <c r="O292" s="65"/>
      <c r="P292" s="65"/>
      <c r="Q292" s="65"/>
      <c r="R292" s="65"/>
      <c r="S292" s="65"/>
      <c r="T292" s="66"/>
      <c r="U292" s="35"/>
      <c r="V292" s="35"/>
      <c r="W292" s="35"/>
      <c r="X292" s="35"/>
      <c r="Y292" s="35"/>
      <c r="Z292" s="35"/>
      <c r="AA292" s="35"/>
      <c r="AB292" s="35"/>
      <c r="AC292" s="35"/>
      <c r="AD292" s="35"/>
      <c r="AE292" s="35"/>
      <c r="AT292" s="18" t="s">
        <v>155</v>
      </c>
      <c r="AU292" s="18" t="s">
        <v>82</v>
      </c>
    </row>
    <row r="293" spans="1:65" s="13" customFormat="1" ht="11.25">
      <c r="B293" s="205"/>
      <c r="C293" s="206"/>
      <c r="D293" s="201" t="s">
        <v>157</v>
      </c>
      <c r="E293" s="207" t="s">
        <v>19</v>
      </c>
      <c r="F293" s="208" t="s">
        <v>479</v>
      </c>
      <c r="G293" s="206"/>
      <c r="H293" s="209">
        <v>0.192</v>
      </c>
      <c r="I293" s="210"/>
      <c r="J293" s="206"/>
      <c r="K293" s="206"/>
      <c r="L293" s="211"/>
      <c r="M293" s="212"/>
      <c r="N293" s="213"/>
      <c r="O293" s="213"/>
      <c r="P293" s="213"/>
      <c r="Q293" s="213"/>
      <c r="R293" s="213"/>
      <c r="S293" s="213"/>
      <c r="T293" s="214"/>
      <c r="AT293" s="215" t="s">
        <v>157</v>
      </c>
      <c r="AU293" s="215" t="s">
        <v>82</v>
      </c>
      <c r="AV293" s="13" t="s">
        <v>82</v>
      </c>
      <c r="AW293" s="13" t="s">
        <v>33</v>
      </c>
      <c r="AX293" s="13" t="s">
        <v>72</v>
      </c>
      <c r="AY293" s="215" t="s">
        <v>146</v>
      </c>
    </row>
    <row r="294" spans="1:65" s="2" customFormat="1" ht="16.5" customHeight="1">
      <c r="A294" s="35"/>
      <c r="B294" s="36"/>
      <c r="C294" s="188" t="s">
        <v>480</v>
      </c>
      <c r="D294" s="188" t="s">
        <v>148</v>
      </c>
      <c r="E294" s="189" t="s">
        <v>481</v>
      </c>
      <c r="F294" s="190" t="s">
        <v>482</v>
      </c>
      <c r="G294" s="191" t="s">
        <v>151</v>
      </c>
      <c r="H294" s="192">
        <v>6.25</v>
      </c>
      <c r="I294" s="193"/>
      <c r="J294" s="194">
        <f>ROUND(I294*H294,2)</f>
        <v>0</v>
      </c>
      <c r="K294" s="190" t="s">
        <v>152</v>
      </c>
      <c r="L294" s="40"/>
      <c r="M294" s="195" t="s">
        <v>19</v>
      </c>
      <c r="N294" s="196" t="s">
        <v>43</v>
      </c>
      <c r="O294" s="65"/>
      <c r="P294" s="197">
        <f>O294*H294</f>
        <v>0</v>
      </c>
      <c r="Q294" s="197">
        <v>5.3780000000000001E-2</v>
      </c>
      <c r="R294" s="197">
        <f>Q294*H294</f>
        <v>0.33612500000000001</v>
      </c>
      <c r="S294" s="197">
        <v>0</v>
      </c>
      <c r="T294" s="198">
        <f>S294*H294</f>
        <v>0</v>
      </c>
      <c r="U294" s="35"/>
      <c r="V294" s="35"/>
      <c r="W294" s="35"/>
      <c r="X294" s="35"/>
      <c r="Y294" s="35"/>
      <c r="Z294" s="35"/>
      <c r="AA294" s="35"/>
      <c r="AB294" s="35"/>
      <c r="AC294" s="35"/>
      <c r="AD294" s="35"/>
      <c r="AE294" s="35"/>
      <c r="AR294" s="199" t="s">
        <v>153</v>
      </c>
      <c r="AT294" s="199" t="s">
        <v>148</v>
      </c>
      <c r="AU294" s="199" t="s">
        <v>82</v>
      </c>
      <c r="AY294" s="18" t="s">
        <v>146</v>
      </c>
      <c r="BE294" s="200">
        <f>IF(N294="základní",J294,0)</f>
        <v>0</v>
      </c>
      <c r="BF294" s="200">
        <f>IF(N294="snížená",J294,0)</f>
        <v>0</v>
      </c>
      <c r="BG294" s="200">
        <f>IF(N294="zákl. přenesená",J294,0)</f>
        <v>0</v>
      </c>
      <c r="BH294" s="200">
        <f>IF(N294="sníž. přenesená",J294,0)</f>
        <v>0</v>
      </c>
      <c r="BI294" s="200">
        <f>IF(N294="nulová",J294,0)</f>
        <v>0</v>
      </c>
      <c r="BJ294" s="18" t="s">
        <v>80</v>
      </c>
      <c r="BK294" s="200">
        <f>ROUND(I294*H294,2)</f>
        <v>0</v>
      </c>
      <c r="BL294" s="18" t="s">
        <v>153</v>
      </c>
      <c r="BM294" s="199" t="s">
        <v>483</v>
      </c>
    </row>
    <row r="295" spans="1:65" s="2" customFormat="1" ht="11.25">
      <c r="A295" s="35"/>
      <c r="B295" s="36"/>
      <c r="C295" s="37"/>
      <c r="D295" s="201" t="s">
        <v>155</v>
      </c>
      <c r="E295" s="37"/>
      <c r="F295" s="202" t="s">
        <v>484</v>
      </c>
      <c r="G295" s="37"/>
      <c r="H295" s="37"/>
      <c r="I295" s="109"/>
      <c r="J295" s="37"/>
      <c r="K295" s="37"/>
      <c r="L295" s="40"/>
      <c r="M295" s="203"/>
      <c r="N295" s="204"/>
      <c r="O295" s="65"/>
      <c r="P295" s="65"/>
      <c r="Q295" s="65"/>
      <c r="R295" s="65"/>
      <c r="S295" s="65"/>
      <c r="T295" s="66"/>
      <c r="U295" s="35"/>
      <c r="V295" s="35"/>
      <c r="W295" s="35"/>
      <c r="X295" s="35"/>
      <c r="Y295" s="35"/>
      <c r="Z295" s="35"/>
      <c r="AA295" s="35"/>
      <c r="AB295" s="35"/>
      <c r="AC295" s="35"/>
      <c r="AD295" s="35"/>
      <c r="AE295" s="35"/>
      <c r="AT295" s="18" t="s">
        <v>155</v>
      </c>
      <c r="AU295" s="18" t="s">
        <v>82</v>
      </c>
    </row>
    <row r="296" spans="1:65" s="14" customFormat="1" ht="11.25">
      <c r="B296" s="216"/>
      <c r="C296" s="217"/>
      <c r="D296" s="201" t="s">
        <v>157</v>
      </c>
      <c r="E296" s="218" t="s">
        <v>19</v>
      </c>
      <c r="F296" s="219" t="s">
        <v>457</v>
      </c>
      <c r="G296" s="217"/>
      <c r="H296" s="218" t="s">
        <v>19</v>
      </c>
      <c r="I296" s="220"/>
      <c r="J296" s="217"/>
      <c r="K296" s="217"/>
      <c r="L296" s="221"/>
      <c r="M296" s="222"/>
      <c r="N296" s="223"/>
      <c r="O296" s="223"/>
      <c r="P296" s="223"/>
      <c r="Q296" s="223"/>
      <c r="R296" s="223"/>
      <c r="S296" s="223"/>
      <c r="T296" s="224"/>
      <c r="AT296" s="225" t="s">
        <v>157</v>
      </c>
      <c r="AU296" s="225" t="s">
        <v>82</v>
      </c>
      <c r="AV296" s="14" t="s">
        <v>80</v>
      </c>
      <c r="AW296" s="14" t="s">
        <v>33</v>
      </c>
      <c r="AX296" s="14" t="s">
        <v>72</v>
      </c>
      <c r="AY296" s="225" t="s">
        <v>146</v>
      </c>
    </row>
    <row r="297" spans="1:65" s="13" customFormat="1" ht="11.25">
      <c r="B297" s="205"/>
      <c r="C297" s="206"/>
      <c r="D297" s="201" t="s">
        <v>157</v>
      </c>
      <c r="E297" s="207" t="s">
        <v>19</v>
      </c>
      <c r="F297" s="208" t="s">
        <v>485</v>
      </c>
      <c r="G297" s="206"/>
      <c r="H297" s="209">
        <v>0.91</v>
      </c>
      <c r="I297" s="210"/>
      <c r="J297" s="206"/>
      <c r="K297" s="206"/>
      <c r="L297" s="211"/>
      <c r="M297" s="212"/>
      <c r="N297" s="213"/>
      <c r="O297" s="213"/>
      <c r="P297" s="213"/>
      <c r="Q297" s="213"/>
      <c r="R297" s="213"/>
      <c r="S297" s="213"/>
      <c r="T297" s="214"/>
      <c r="AT297" s="215" t="s">
        <v>157</v>
      </c>
      <c r="AU297" s="215" t="s">
        <v>82</v>
      </c>
      <c r="AV297" s="13" t="s">
        <v>82</v>
      </c>
      <c r="AW297" s="13" t="s">
        <v>33</v>
      </c>
      <c r="AX297" s="13" t="s">
        <v>72</v>
      </c>
      <c r="AY297" s="215" t="s">
        <v>146</v>
      </c>
    </row>
    <row r="298" spans="1:65" s="13" customFormat="1" ht="11.25">
      <c r="B298" s="205"/>
      <c r="C298" s="206"/>
      <c r="D298" s="201" t="s">
        <v>157</v>
      </c>
      <c r="E298" s="207" t="s">
        <v>19</v>
      </c>
      <c r="F298" s="208" t="s">
        <v>486</v>
      </c>
      <c r="G298" s="206"/>
      <c r="H298" s="209">
        <v>1.2</v>
      </c>
      <c r="I298" s="210"/>
      <c r="J298" s="206"/>
      <c r="K298" s="206"/>
      <c r="L298" s="211"/>
      <c r="M298" s="212"/>
      <c r="N298" s="213"/>
      <c r="O298" s="213"/>
      <c r="P298" s="213"/>
      <c r="Q298" s="213"/>
      <c r="R298" s="213"/>
      <c r="S298" s="213"/>
      <c r="T298" s="214"/>
      <c r="AT298" s="215" t="s">
        <v>157</v>
      </c>
      <c r="AU298" s="215" t="s">
        <v>82</v>
      </c>
      <c r="AV298" s="13" t="s">
        <v>82</v>
      </c>
      <c r="AW298" s="13" t="s">
        <v>33</v>
      </c>
      <c r="AX298" s="13" t="s">
        <v>72</v>
      </c>
      <c r="AY298" s="215" t="s">
        <v>146</v>
      </c>
    </row>
    <row r="299" spans="1:65" s="14" customFormat="1" ht="11.25">
      <c r="B299" s="216"/>
      <c r="C299" s="217"/>
      <c r="D299" s="201" t="s">
        <v>157</v>
      </c>
      <c r="E299" s="218" t="s">
        <v>19</v>
      </c>
      <c r="F299" s="219" t="s">
        <v>459</v>
      </c>
      <c r="G299" s="217"/>
      <c r="H299" s="218" t="s">
        <v>19</v>
      </c>
      <c r="I299" s="220"/>
      <c r="J299" s="217"/>
      <c r="K299" s="217"/>
      <c r="L299" s="221"/>
      <c r="M299" s="222"/>
      <c r="N299" s="223"/>
      <c r="O299" s="223"/>
      <c r="P299" s="223"/>
      <c r="Q299" s="223"/>
      <c r="R299" s="223"/>
      <c r="S299" s="223"/>
      <c r="T299" s="224"/>
      <c r="AT299" s="225" t="s">
        <v>157</v>
      </c>
      <c r="AU299" s="225" t="s">
        <v>82</v>
      </c>
      <c r="AV299" s="14" t="s">
        <v>80</v>
      </c>
      <c r="AW299" s="14" t="s">
        <v>33</v>
      </c>
      <c r="AX299" s="14" t="s">
        <v>72</v>
      </c>
      <c r="AY299" s="225" t="s">
        <v>146</v>
      </c>
    </row>
    <row r="300" spans="1:65" s="13" customFormat="1" ht="11.25">
      <c r="B300" s="205"/>
      <c r="C300" s="206"/>
      <c r="D300" s="201" t="s">
        <v>157</v>
      </c>
      <c r="E300" s="207" t="s">
        <v>19</v>
      </c>
      <c r="F300" s="208" t="s">
        <v>487</v>
      </c>
      <c r="G300" s="206"/>
      <c r="H300" s="209">
        <v>4.1399999999999997</v>
      </c>
      <c r="I300" s="210"/>
      <c r="J300" s="206"/>
      <c r="K300" s="206"/>
      <c r="L300" s="211"/>
      <c r="M300" s="212"/>
      <c r="N300" s="213"/>
      <c r="O300" s="213"/>
      <c r="P300" s="213"/>
      <c r="Q300" s="213"/>
      <c r="R300" s="213"/>
      <c r="S300" s="213"/>
      <c r="T300" s="214"/>
      <c r="AT300" s="215" t="s">
        <v>157</v>
      </c>
      <c r="AU300" s="215" t="s">
        <v>82</v>
      </c>
      <c r="AV300" s="13" t="s">
        <v>82</v>
      </c>
      <c r="AW300" s="13" t="s">
        <v>33</v>
      </c>
      <c r="AX300" s="13" t="s">
        <v>72</v>
      </c>
      <c r="AY300" s="215" t="s">
        <v>146</v>
      </c>
    </row>
    <row r="301" spans="1:65" s="2" customFormat="1" ht="16.5" customHeight="1">
      <c r="A301" s="35"/>
      <c r="B301" s="36"/>
      <c r="C301" s="188" t="s">
        <v>488</v>
      </c>
      <c r="D301" s="188" t="s">
        <v>148</v>
      </c>
      <c r="E301" s="189" t="s">
        <v>489</v>
      </c>
      <c r="F301" s="190" t="s">
        <v>490</v>
      </c>
      <c r="G301" s="191" t="s">
        <v>151</v>
      </c>
      <c r="H301" s="192">
        <v>7.14</v>
      </c>
      <c r="I301" s="193"/>
      <c r="J301" s="194">
        <f>ROUND(I301*H301,2)</f>
        <v>0</v>
      </c>
      <c r="K301" s="190" t="s">
        <v>152</v>
      </c>
      <c r="L301" s="40"/>
      <c r="M301" s="195" t="s">
        <v>19</v>
      </c>
      <c r="N301" s="196" t="s">
        <v>43</v>
      </c>
      <c r="O301" s="65"/>
      <c r="P301" s="197">
        <f>O301*H301</f>
        <v>0</v>
      </c>
      <c r="Q301" s="197">
        <v>0.10745</v>
      </c>
      <c r="R301" s="197">
        <f>Q301*H301</f>
        <v>0.76719300000000001</v>
      </c>
      <c r="S301" s="197">
        <v>0</v>
      </c>
      <c r="T301" s="198">
        <f>S301*H301</f>
        <v>0</v>
      </c>
      <c r="U301" s="35"/>
      <c r="V301" s="35"/>
      <c r="W301" s="35"/>
      <c r="X301" s="35"/>
      <c r="Y301" s="35"/>
      <c r="Z301" s="35"/>
      <c r="AA301" s="35"/>
      <c r="AB301" s="35"/>
      <c r="AC301" s="35"/>
      <c r="AD301" s="35"/>
      <c r="AE301" s="35"/>
      <c r="AR301" s="199" t="s">
        <v>153</v>
      </c>
      <c r="AT301" s="199" t="s">
        <v>148</v>
      </c>
      <c r="AU301" s="199" t="s">
        <v>82</v>
      </c>
      <c r="AY301" s="18" t="s">
        <v>146</v>
      </c>
      <c r="BE301" s="200">
        <f>IF(N301="základní",J301,0)</f>
        <v>0</v>
      </c>
      <c r="BF301" s="200">
        <f>IF(N301="snížená",J301,0)</f>
        <v>0</v>
      </c>
      <c r="BG301" s="200">
        <f>IF(N301="zákl. přenesená",J301,0)</f>
        <v>0</v>
      </c>
      <c r="BH301" s="200">
        <f>IF(N301="sníž. přenesená",J301,0)</f>
        <v>0</v>
      </c>
      <c r="BI301" s="200">
        <f>IF(N301="nulová",J301,0)</f>
        <v>0</v>
      </c>
      <c r="BJ301" s="18" t="s">
        <v>80</v>
      </c>
      <c r="BK301" s="200">
        <f>ROUND(I301*H301,2)</f>
        <v>0</v>
      </c>
      <c r="BL301" s="18" t="s">
        <v>153</v>
      </c>
      <c r="BM301" s="199" t="s">
        <v>491</v>
      </c>
    </row>
    <row r="302" spans="1:65" s="2" customFormat="1" ht="11.25">
      <c r="A302" s="35"/>
      <c r="B302" s="36"/>
      <c r="C302" s="37"/>
      <c r="D302" s="201" t="s">
        <v>155</v>
      </c>
      <c r="E302" s="37"/>
      <c r="F302" s="202" t="s">
        <v>492</v>
      </c>
      <c r="G302" s="37"/>
      <c r="H302" s="37"/>
      <c r="I302" s="109"/>
      <c r="J302" s="37"/>
      <c r="K302" s="37"/>
      <c r="L302" s="40"/>
      <c r="M302" s="203"/>
      <c r="N302" s="204"/>
      <c r="O302" s="65"/>
      <c r="P302" s="65"/>
      <c r="Q302" s="65"/>
      <c r="R302" s="65"/>
      <c r="S302" s="65"/>
      <c r="T302" s="66"/>
      <c r="U302" s="35"/>
      <c r="V302" s="35"/>
      <c r="W302" s="35"/>
      <c r="X302" s="35"/>
      <c r="Y302" s="35"/>
      <c r="Z302" s="35"/>
      <c r="AA302" s="35"/>
      <c r="AB302" s="35"/>
      <c r="AC302" s="35"/>
      <c r="AD302" s="35"/>
      <c r="AE302" s="35"/>
      <c r="AT302" s="18" t="s">
        <v>155</v>
      </c>
      <c r="AU302" s="18" t="s">
        <v>82</v>
      </c>
    </row>
    <row r="303" spans="1:65" s="14" customFormat="1" ht="11.25">
      <c r="B303" s="216"/>
      <c r="C303" s="217"/>
      <c r="D303" s="201" t="s">
        <v>157</v>
      </c>
      <c r="E303" s="218" t="s">
        <v>19</v>
      </c>
      <c r="F303" s="219" t="s">
        <v>457</v>
      </c>
      <c r="G303" s="217"/>
      <c r="H303" s="218" t="s">
        <v>19</v>
      </c>
      <c r="I303" s="220"/>
      <c r="J303" s="217"/>
      <c r="K303" s="217"/>
      <c r="L303" s="221"/>
      <c r="M303" s="222"/>
      <c r="N303" s="223"/>
      <c r="O303" s="223"/>
      <c r="P303" s="223"/>
      <c r="Q303" s="223"/>
      <c r="R303" s="223"/>
      <c r="S303" s="223"/>
      <c r="T303" s="224"/>
      <c r="AT303" s="225" t="s">
        <v>157</v>
      </c>
      <c r="AU303" s="225" t="s">
        <v>82</v>
      </c>
      <c r="AV303" s="14" t="s">
        <v>80</v>
      </c>
      <c r="AW303" s="14" t="s">
        <v>33</v>
      </c>
      <c r="AX303" s="14" t="s">
        <v>72</v>
      </c>
      <c r="AY303" s="225" t="s">
        <v>146</v>
      </c>
    </row>
    <row r="304" spans="1:65" s="13" customFormat="1" ht="11.25">
      <c r="B304" s="205"/>
      <c r="C304" s="206"/>
      <c r="D304" s="201" t="s">
        <v>157</v>
      </c>
      <c r="E304" s="207" t="s">
        <v>19</v>
      </c>
      <c r="F304" s="208" t="s">
        <v>493</v>
      </c>
      <c r="G304" s="206"/>
      <c r="H304" s="209">
        <v>7.14</v>
      </c>
      <c r="I304" s="210"/>
      <c r="J304" s="206"/>
      <c r="K304" s="206"/>
      <c r="L304" s="211"/>
      <c r="M304" s="212"/>
      <c r="N304" s="213"/>
      <c r="O304" s="213"/>
      <c r="P304" s="213"/>
      <c r="Q304" s="213"/>
      <c r="R304" s="213"/>
      <c r="S304" s="213"/>
      <c r="T304" s="214"/>
      <c r="AT304" s="215" t="s">
        <v>157</v>
      </c>
      <c r="AU304" s="215" t="s">
        <v>82</v>
      </c>
      <c r="AV304" s="13" t="s">
        <v>82</v>
      </c>
      <c r="AW304" s="13" t="s">
        <v>33</v>
      </c>
      <c r="AX304" s="13" t="s">
        <v>72</v>
      </c>
      <c r="AY304" s="215" t="s">
        <v>146</v>
      </c>
    </row>
    <row r="305" spans="1:65" s="2" customFormat="1" ht="16.5" customHeight="1">
      <c r="A305" s="35"/>
      <c r="B305" s="36"/>
      <c r="C305" s="188" t="s">
        <v>494</v>
      </c>
      <c r="D305" s="188" t="s">
        <v>148</v>
      </c>
      <c r="E305" s="189" t="s">
        <v>495</v>
      </c>
      <c r="F305" s="190" t="s">
        <v>496</v>
      </c>
      <c r="G305" s="191" t="s">
        <v>383</v>
      </c>
      <c r="H305" s="192">
        <v>2</v>
      </c>
      <c r="I305" s="193"/>
      <c r="J305" s="194">
        <f>ROUND(I305*H305,2)</f>
        <v>0</v>
      </c>
      <c r="K305" s="190" t="s">
        <v>152</v>
      </c>
      <c r="L305" s="40"/>
      <c r="M305" s="195" t="s">
        <v>19</v>
      </c>
      <c r="N305" s="196" t="s">
        <v>43</v>
      </c>
      <c r="O305" s="65"/>
      <c r="P305" s="197">
        <f>O305*H305</f>
        <v>0</v>
      </c>
      <c r="Q305" s="197">
        <v>3.5000000000000003E-2</v>
      </c>
      <c r="R305" s="197">
        <f>Q305*H305</f>
        <v>7.0000000000000007E-2</v>
      </c>
      <c r="S305" s="197">
        <v>0</v>
      </c>
      <c r="T305" s="198">
        <f>S305*H305</f>
        <v>0</v>
      </c>
      <c r="U305" s="35"/>
      <c r="V305" s="35"/>
      <c r="W305" s="35"/>
      <c r="X305" s="35"/>
      <c r="Y305" s="35"/>
      <c r="Z305" s="35"/>
      <c r="AA305" s="35"/>
      <c r="AB305" s="35"/>
      <c r="AC305" s="35"/>
      <c r="AD305" s="35"/>
      <c r="AE305" s="35"/>
      <c r="AR305" s="199" t="s">
        <v>153</v>
      </c>
      <c r="AT305" s="199" t="s">
        <v>148</v>
      </c>
      <c r="AU305" s="199" t="s">
        <v>82</v>
      </c>
      <c r="AY305" s="18" t="s">
        <v>146</v>
      </c>
      <c r="BE305" s="200">
        <f>IF(N305="základní",J305,0)</f>
        <v>0</v>
      </c>
      <c r="BF305" s="200">
        <f>IF(N305="snížená",J305,0)</f>
        <v>0</v>
      </c>
      <c r="BG305" s="200">
        <f>IF(N305="zákl. přenesená",J305,0)</f>
        <v>0</v>
      </c>
      <c r="BH305" s="200">
        <f>IF(N305="sníž. přenesená",J305,0)</f>
        <v>0</v>
      </c>
      <c r="BI305" s="200">
        <f>IF(N305="nulová",J305,0)</f>
        <v>0</v>
      </c>
      <c r="BJ305" s="18" t="s">
        <v>80</v>
      </c>
      <c r="BK305" s="200">
        <f>ROUND(I305*H305,2)</f>
        <v>0</v>
      </c>
      <c r="BL305" s="18" t="s">
        <v>153</v>
      </c>
      <c r="BM305" s="199" t="s">
        <v>497</v>
      </c>
    </row>
    <row r="306" spans="1:65" s="2" customFormat="1" ht="19.5">
      <c r="A306" s="35"/>
      <c r="B306" s="36"/>
      <c r="C306" s="37"/>
      <c r="D306" s="201" t="s">
        <v>155</v>
      </c>
      <c r="E306" s="37"/>
      <c r="F306" s="202" t="s">
        <v>498</v>
      </c>
      <c r="G306" s="37"/>
      <c r="H306" s="37"/>
      <c r="I306" s="109"/>
      <c r="J306" s="37"/>
      <c r="K306" s="37"/>
      <c r="L306" s="40"/>
      <c r="M306" s="203"/>
      <c r="N306" s="204"/>
      <c r="O306" s="65"/>
      <c r="P306" s="65"/>
      <c r="Q306" s="65"/>
      <c r="R306" s="65"/>
      <c r="S306" s="65"/>
      <c r="T306" s="66"/>
      <c r="U306" s="35"/>
      <c r="V306" s="35"/>
      <c r="W306" s="35"/>
      <c r="X306" s="35"/>
      <c r="Y306" s="35"/>
      <c r="Z306" s="35"/>
      <c r="AA306" s="35"/>
      <c r="AB306" s="35"/>
      <c r="AC306" s="35"/>
      <c r="AD306" s="35"/>
      <c r="AE306" s="35"/>
      <c r="AT306" s="18" t="s">
        <v>155</v>
      </c>
      <c r="AU306" s="18" t="s">
        <v>82</v>
      </c>
    </row>
    <row r="307" spans="1:65" s="13" customFormat="1" ht="11.25">
      <c r="B307" s="205"/>
      <c r="C307" s="206"/>
      <c r="D307" s="201" t="s">
        <v>157</v>
      </c>
      <c r="E307" s="207" t="s">
        <v>19</v>
      </c>
      <c r="F307" s="208" t="s">
        <v>499</v>
      </c>
      <c r="G307" s="206"/>
      <c r="H307" s="209">
        <v>2</v>
      </c>
      <c r="I307" s="210"/>
      <c r="J307" s="206"/>
      <c r="K307" s="206"/>
      <c r="L307" s="211"/>
      <c r="M307" s="212"/>
      <c r="N307" s="213"/>
      <c r="O307" s="213"/>
      <c r="P307" s="213"/>
      <c r="Q307" s="213"/>
      <c r="R307" s="213"/>
      <c r="S307" s="213"/>
      <c r="T307" s="214"/>
      <c r="AT307" s="215" t="s">
        <v>157</v>
      </c>
      <c r="AU307" s="215" t="s">
        <v>82</v>
      </c>
      <c r="AV307" s="13" t="s">
        <v>82</v>
      </c>
      <c r="AW307" s="13" t="s">
        <v>33</v>
      </c>
      <c r="AX307" s="13" t="s">
        <v>72</v>
      </c>
      <c r="AY307" s="215" t="s">
        <v>146</v>
      </c>
    </row>
    <row r="308" spans="1:65" s="2" customFormat="1" ht="16.5" customHeight="1">
      <c r="A308" s="35"/>
      <c r="B308" s="36"/>
      <c r="C308" s="188" t="s">
        <v>500</v>
      </c>
      <c r="D308" s="188" t="s">
        <v>148</v>
      </c>
      <c r="E308" s="189" t="s">
        <v>501</v>
      </c>
      <c r="F308" s="190" t="s">
        <v>502</v>
      </c>
      <c r="G308" s="191" t="s">
        <v>151</v>
      </c>
      <c r="H308" s="192">
        <v>2.64</v>
      </c>
      <c r="I308" s="193"/>
      <c r="J308" s="194">
        <f>ROUND(I308*H308,2)</f>
        <v>0</v>
      </c>
      <c r="K308" s="190" t="s">
        <v>152</v>
      </c>
      <c r="L308" s="40"/>
      <c r="M308" s="195" t="s">
        <v>19</v>
      </c>
      <c r="N308" s="196" t="s">
        <v>43</v>
      </c>
      <c r="O308" s="65"/>
      <c r="P308" s="197">
        <f>O308*H308</f>
        <v>0</v>
      </c>
      <c r="Q308" s="197">
        <v>0.26723000000000002</v>
      </c>
      <c r="R308" s="197">
        <f>Q308*H308</f>
        <v>0.70548720000000009</v>
      </c>
      <c r="S308" s="197">
        <v>0</v>
      </c>
      <c r="T308" s="198">
        <f>S308*H308</f>
        <v>0</v>
      </c>
      <c r="U308" s="35"/>
      <c r="V308" s="35"/>
      <c r="W308" s="35"/>
      <c r="X308" s="35"/>
      <c r="Y308" s="35"/>
      <c r="Z308" s="35"/>
      <c r="AA308" s="35"/>
      <c r="AB308" s="35"/>
      <c r="AC308" s="35"/>
      <c r="AD308" s="35"/>
      <c r="AE308" s="35"/>
      <c r="AR308" s="199" t="s">
        <v>153</v>
      </c>
      <c r="AT308" s="199" t="s">
        <v>148</v>
      </c>
      <c r="AU308" s="199" t="s">
        <v>82</v>
      </c>
      <c r="AY308" s="18" t="s">
        <v>146</v>
      </c>
      <c r="BE308" s="200">
        <f>IF(N308="základní",J308,0)</f>
        <v>0</v>
      </c>
      <c r="BF308" s="200">
        <f>IF(N308="snížená",J308,0)</f>
        <v>0</v>
      </c>
      <c r="BG308" s="200">
        <f>IF(N308="zákl. přenesená",J308,0)</f>
        <v>0</v>
      </c>
      <c r="BH308" s="200">
        <f>IF(N308="sníž. přenesená",J308,0)</f>
        <v>0</v>
      </c>
      <c r="BI308" s="200">
        <f>IF(N308="nulová",J308,0)</f>
        <v>0</v>
      </c>
      <c r="BJ308" s="18" t="s">
        <v>80</v>
      </c>
      <c r="BK308" s="200">
        <f>ROUND(I308*H308,2)</f>
        <v>0</v>
      </c>
      <c r="BL308" s="18" t="s">
        <v>153</v>
      </c>
      <c r="BM308" s="199" t="s">
        <v>503</v>
      </c>
    </row>
    <row r="309" spans="1:65" s="2" customFormat="1" ht="11.25">
      <c r="A309" s="35"/>
      <c r="B309" s="36"/>
      <c r="C309" s="37"/>
      <c r="D309" s="201" t="s">
        <v>155</v>
      </c>
      <c r="E309" s="37"/>
      <c r="F309" s="202" t="s">
        <v>504</v>
      </c>
      <c r="G309" s="37"/>
      <c r="H309" s="37"/>
      <c r="I309" s="109"/>
      <c r="J309" s="37"/>
      <c r="K309" s="37"/>
      <c r="L309" s="40"/>
      <c r="M309" s="203"/>
      <c r="N309" s="204"/>
      <c r="O309" s="65"/>
      <c r="P309" s="65"/>
      <c r="Q309" s="65"/>
      <c r="R309" s="65"/>
      <c r="S309" s="65"/>
      <c r="T309" s="66"/>
      <c r="U309" s="35"/>
      <c r="V309" s="35"/>
      <c r="W309" s="35"/>
      <c r="X309" s="35"/>
      <c r="Y309" s="35"/>
      <c r="Z309" s="35"/>
      <c r="AA309" s="35"/>
      <c r="AB309" s="35"/>
      <c r="AC309" s="35"/>
      <c r="AD309" s="35"/>
      <c r="AE309" s="35"/>
      <c r="AT309" s="18" t="s">
        <v>155</v>
      </c>
      <c r="AU309" s="18" t="s">
        <v>82</v>
      </c>
    </row>
    <row r="310" spans="1:65" s="13" customFormat="1" ht="11.25">
      <c r="B310" s="205"/>
      <c r="C310" s="206"/>
      <c r="D310" s="201" t="s">
        <v>157</v>
      </c>
      <c r="E310" s="207" t="s">
        <v>19</v>
      </c>
      <c r="F310" s="208" t="s">
        <v>505</v>
      </c>
      <c r="G310" s="206"/>
      <c r="H310" s="209">
        <v>2.64</v>
      </c>
      <c r="I310" s="210"/>
      <c r="J310" s="206"/>
      <c r="K310" s="206"/>
      <c r="L310" s="211"/>
      <c r="M310" s="212"/>
      <c r="N310" s="213"/>
      <c r="O310" s="213"/>
      <c r="P310" s="213"/>
      <c r="Q310" s="213"/>
      <c r="R310" s="213"/>
      <c r="S310" s="213"/>
      <c r="T310" s="214"/>
      <c r="AT310" s="215" t="s">
        <v>157</v>
      </c>
      <c r="AU310" s="215" t="s">
        <v>82</v>
      </c>
      <c r="AV310" s="13" t="s">
        <v>82</v>
      </c>
      <c r="AW310" s="13" t="s">
        <v>33</v>
      </c>
      <c r="AX310" s="13" t="s">
        <v>72</v>
      </c>
      <c r="AY310" s="215" t="s">
        <v>146</v>
      </c>
    </row>
    <row r="311" spans="1:65" s="12" customFormat="1" ht="22.9" customHeight="1">
      <c r="B311" s="172"/>
      <c r="C311" s="173"/>
      <c r="D311" s="174" t="s">
        <v>71</v>
      </c>
      <c r="E311" s="186" t="s">
        <v>153</v>
      </c>
      <c r="F311" s="186" t="s">
        <v>506</v>
      </c>
      <c r="G311" s="173"/>
      <c r="H311" s="173"/>
      <c r="I311" s="176"/>
      <c r="J311" s="187">
        <f>BK311</f>
        <v>0</v>
      </c>
      <c r="K311" s="173"/>
      <c r="L311" s="178"/>
      <c r="M311" s="179"/>
      <c r="N311" s="180"/>
      <c r="O311" s="180"/>
      <c r="P311" s="181">
        <f>SUM(P312:P379)</f>
        <v>0</v>
      </c>
      <c r="Q311" s="180"/>
      <c r="R311" s="181">
        <f>SUM(R312:R379)</f>
        <v>10.213294767463902</v>
      </c>
      <c r="S311" s="180"/>
      <c r="T311" s="182">
        <f>SUM(T312:T379)</f>
        <v>0</v>
      </c>
      <c r="AR311" s="183" t="s">
        <v>80</v>
      </c>
      <c r="AT311" s="184" t="s">
        <v>71</v>
      </c>
      <c r="AU311" s="184" t="s">
        <v>80</v>
      </c>
      <c r="AY311" s="183" t="s">
        <v>146</v>
      </c>
      <c r="BK311" s="185">
        <f>SUM(BK312:BK379)</f>
        <v>0</v>
      </c>
    </row>
    <row r="312" spans="1:65" s="2" customFormat="1" ht="16.5" customHeight="1">
      <c r="A312" s="35"/>
      <c r="B312" s="36"/>
      <c r="C312" s="188" t="s">
        <v>507</v>
      </c>
      <c r="D312" s="188" t="s">
        <v>148</v>
      </c>
      <c r="E312" s="189" t="s">
        <v>508</v>
      </c>
      <c r="F312" s="190" t="s">
        <v>509</v>
      </c>
      <c r="G312" s="191" t="s">
        <v>161</v>
      </c>
      <c r="H312" s="192">
        <v>0.96499999999999997</v>
      </c>
      <c r="I312" s="193"/>
      <c r="J312" s="194">
        <f>ROUND(I312*H312,2)</f>
        <v>0</v>
      </c>
      <c r="K312" s="190" t="s">
        <v>152</v>
      </c>
      <c r="L312" s="40"/>
      <c r="M312" s="195" t="s">
        <v>19</v>
      </c>
      <c r="N312" s="196" t="s">
        <v>43</v>
      </c>
      <c r="O312" s="65"/>
      <c r="P312" s="197">
        <f>O312*H312</f>
        <v>0</v>
      </c>
      <c r="Q312" s="197">
        <v>2.45343</v>
      </c>
      <c r="R312" s="197">
        <f>Q312*H312</f>
        <v>2.36755995</v>
      </c>
      <c r="S312" s="197">
        <v>0</v>
      </c>
      <c r="T312" s="198">
        <f>S312*H312</f>
        <v>0</v>
      </c>
      <c r="U312" s="35"/>
      <c r="V312" s="35"/>
      <c r="W312" s="35"/>
      <c r="X312" s="35"/>
      <c r="Y312" s="35"/>
      <c r="Z312" s="35"/>
      <c r="AA312" s="35"/>
      <c r="AB312" s="35"/>
      <c r="AC312" s="35"/>
      <c r="AD312" s="35"/>
      <c r="AE312" s="35"/>
      <c r="AR312" s="199" t="s">
        <v>153</v>
      </c>
      <c r="AT312" s="199" t="s">
        <v>148</v>
      </c>
      <c r="AU312" s="199" t="s">
        <v>82</v>
      </c>
      <c r="AY312" s="18" t="s">
        <v>146</v>
      </c>
      <c r="BE312" s="200">
        <f>IF(N312="základní",J312,0)</f>
        <v>0</v>
      </c>
      <c r="BF312" s="200">
        <f>IF(N312="snížená",J312,0)</f>
        <v>0</v>
      </c>
      <c r="BG312" s="200">
        <f>IF(N312="zákl. přenesená",J312,0)</f>
        <v>0</v>
      </c>
      <c r="BH312" s="200">
        <f>IF(N312="sníž. přenesená",J312,0)</f>
        <v>0</v>
      </c>
      <c r="BI312" s="200">
        <f>IF(N312="nulová",J312,0)</f>
        <v>0</v>
      </c>
      <c r="BJ312" s="18" t="s">
        <v>80</v>
      </c>
      <c r="BK312" s="200">
        <f>ROUND(I312*H312,2)</f>
        <v>0</v>
      </c>
      <c r="BL312" s="18" t="s">
        <v>153</v>
      </c>
      <c r="BM312" s="199" t="s">
        <v>510</v>
      </c>
    </row>
    <row r="313" spans="1:65" s="2" customFormat="1" ht="19.5">
      <c r="A313" s="35"/>
      <c r="B313" s="36"/>
      <c r="C313" s="37"/>
      <c r="D313" s="201" t="s">
        <v>155</v>
      </c>
      <c r="E313" s="37"/>
      <c r="F313" s="202" t="s">
        <v>511</v>
      </c>
      <c r="G313" s="37"/>
      <c r="H313" s="37"/>
      <c r="I313" s="109"/>
      <c r="J313" s="37"/>
      <c r="K313" s="37"/>
      <c r="L313" s="40"/>
      <c r="M313" s="203"/>
      <c r="N313" s="204"/>
      <c r="O313" s="65"/>
      <c r="P313" s="65"/>
      <c r="Q313" s="65"/>
      <c r="R313" s="65"/>
      <c r="S313" s="65"/>
      <c r="T313" s="66"/>
      <c r="U313" s="35"/>
      <c r="V313" s="35"/>
      <c r="W313" s="35"/>
      <c r="X313" s="35"/>
      <c r="Y313" s="35"/>
      <c r="Z313" s="35"/>
      <c r="AA313" s="35"/>
      <c r="AB313" s="35"/>
      <c r="AC313" s="35"/>
      <c r="AD313" s="35"/>
      <c r="AE313" s="35"/>
      <c r="AT313" s="18" t="s">
        <v>155</v>
      </c>
      <c r="AU313" s="18" t="s">
        <v>82</v>
      </c>
    </row>
    <row r="314" spans="1:65" s="13" customFormat="1" ht="11.25">
      <c r="B314" s="205"/>
      <c r="C314" s="206"/>
      <c r="D314" s="201" t="s">
        <v>157</v>
      </c>
      <c r="E314" s="207" t="s">
        <v>19</v>
      </c>
      <c r="F314" s="208" t="s">
        <v>512</v>
      </c>
      <c r="G314" s="206"/>
      <c r="H314" s="209">
        <v>0.96499999999999997</v>
      </c>
      <c r="I314" s="210"/>
      <c r="J314" s="206"/>
      <c r="K314" s="206"/>
      <c r="L314" s="211"/>
      <c r="M314" s="212"/>
      <c r="N314" s="213"/>
      <c r="O314" s="213"/>
      <c r="P314" s="213"/>
      <c r="Q314" s="213"/>
      <c r="R314" s="213"/>
      <c r="S314" s="213"/>
      <c r="T314" s="214"/>
      <c r="AT314" s="215" t="s">
        <v>157</v>
      </c>
      <c r="AU314" s="215" t="s">
        <v>82</v>
      </c>
      <c r="AV314" s="13" t="s">
        <v>82</v>
      </c>
      <c r="AW314" s="13" t="s">
        <v>33</v>
      </c>
      <c r="AX314" s="13" t="s">
        <v>72</v>
      </c>
      <c r="AY314" s="215" t="s">
        <v>146</v>
      </c>
    </row>
    <row r="315" spans="1:65" s="2" customFormat="1" ht="16.5" customHeight="1">
      <c r="A315" s="35"/>
      <c r="B315" s="36"/>
      <c r="C315" s="188" t="s">
        <v>513</v>
      </c>
      <c r="D315" s="188" t="s">
        <v>148</v>
      </c>
      <c r="E315" s="189" t="s">
        <v>514</v>
      </c>
      <c r="F315" s="190" t="s">
        <v>515</v>
      </c>
      <c r="G315" s="191" t="s">
        <v>161</v>
      </c>
      <c r="H315" s="192">
        <v>1.7709999999999999</v>
      </c>
      <c r="I315" s="193"/>
      <c r="J315" s="194">
        <f>ROUND(I315*H315,2)</f>
        <v>0</v>
      </c>
      <c r="K315" s="190" t="s">
        <v>152</v>
      </c>
      <c r="L315" s="40"/>
      <c r="M315" s="195" t="s">
        <v>19</v>
      </c>
      <c r="N315" s="196" t="s">
        <v>43</v>
      </c>
      <c r="O315" s="65"/>
      <c r="P315" s="197">
        <f>O315*H315</f>
        <v>0</v>
      </c>
      <c r="Q315" s="197">
        <v>2.45343</v>
      </c>
      <c r="R315" s="197">
        <f>Q315*H315</f>
        <v>4.3450245299999999</v>
      </c>
      <c r="S315" s="197">
        <v>0</v>
      </c>
      <c r="T315" s="198">
        <f>S315*H315</f>
        <v>0</v>
      </c>
      <c r="U315" s="35"/>
      <c r="V315" s="35"/>
      <c r="W315" s="35"/>
      <c r="X315" s="35"/>
      <c r="Y315" s="35"/>
      <c r="Z315" s="35"/>
      <c r="AA315" s="35"/>
      <c r="AB315" s="35"/>
      <c r="AC315" s="35"/>
      <c r="AD315" s="35"/>
      <c r="AE315" s="35"/>
      <c r="AR315" s="199" t="s">
        <v>153</v>
      </c>
      <c r="AT315" s="199" t="s">
        <v>148</v>
      </c>
      <c r="AU315" s="199" t="s">
        <v>82</v>
      </c>
      <c r="AY315" s="18" t="s">
        <v>146</v>
      </c>
      <c r="BE315" s="200">
        <f>IF(N315="základní",J315,0)</f>
        <v>0</v>
      </c>
      <c r="BF315" s="200">
        <f>IF(N315="snížená",J315,0)</f>
        <v>0</v>
      </c>
      <c r="BG315" s="200">
        <f>IF(N315="zákl. přenesená",J315,0)</f>
        <v>0</v>
      </c>
      <c r="BH315" s="200">
        <f>IF(N315="sníž. přenesená",J315,0)</f>
        <v>0</v>
      </c>
      <c r="BI315" s="200">
        <f>IF(N315="nulová",J315,0)</f>
        <v>0</v>
      </c>
      <c r="BJ315" s="18" t="s">
        <v>80</v>
      </c>
      <c r="BK315" s="200">
        <f>ROUND(I315*H315,2)</f>
        <v>0</v>
      </c>
      <c r="BL315" s="18" t="s">
        <v>153</v>
      </c>
      <c r="BM315" s="199" t="s">
        <v>516</v>
      </c>
    </row>
    <row r="316" spans="1:65" s="2" customFormat="1" ht="19.5">
      <c r="A316" s="35"/>
      <c r="B316" s="36"/>
      <c r="C316" s="37"/>
      <c r="D316" s="201" t="s">
        <v>155</v>
      </c>
      <c r="E316" s="37"/>
      <c r="F316" s="202" t="s">
        <v>517</v>
      </c>
      <c r="G316" s="37"/>
      <c r="H316" s="37"/>
      <c r="I316" s="109"/>
      <c r="J316" s="37"/>
      <c r="K316" s="37"/>
      <c r="L316" s="40"/>
      <c r="M316" s="203"/>
      <c r="N316" s="204"/>
      <c r="O316" s="65"/>
      <c r="P316" s="65"/>
      <c r="Q316" s="65"/>
      <c r="R316" s="65"/>
      <c r="S316" s="65"/>
      <c r="T316" s="66"/>
      <c r="U316" s="35"/>
      <c r="V316" s="35"/>
      <c r="W316" s="35"/>
      <c r="X316" s="35"/>
      <c r="Y316" s="35"/>
      <c r="Z316" s="35"/>
      <c r="AA316" s="35"/>
      <c r="AB316" s="35"/>
      <c r="AC316" s="35"/>
      <c r="AD316" s="35"/>
      <c r="AE316" s="35"/>
      <c r="AT316" s="18" t="s">
        <v>155</v>
      </c>
      <c r="AU316" s="18" t="s">
        <v>82</v>
      </c>
    </row>
    <row r="317" spans="1:65" s="13" customFormat="1" ht="11.25">
      <c r="B317" s="205"/>
      <c r="C317" s="206"/>
      <c r="D317" s="201" t="s">
        <v>157</v>
      </c>
      <c r="E317" s="207" t="s">
        <v>19</v>
      </c>
      <c r="F317" s="208" t="s">
        <v>518</v>
      </c>
      <c r="G317" s="206"/>
      <c r="H317" s="209">
        <v>1.7709999999999999</v>
      </c>
      <c r="I317" s="210"/>
      <c r="J317" s="206"/>
      <c r="K317" s="206"/>
      <c r="L317" s="211"/>
      <c r="M317" s="212"/>
      <c r="N317" s="213"/>
      <c r="O317" s="213"/>
      <c r="P317" s="213"/>
      <c r="Q317" s="213"/>
      <c r="R317" s="213"/>
      <c r="S317" s="213"/>
      <c r="T317" s="214"/>
      <c r="AT317" s="215" t="s">
        <v>157</v>
      </c>
      <c r="AU317" s="215" t="s">
        <v>82</v>
      </c>
      <c r="AV317" s="13" t="s">
        <v>82</v>
      </c>
      <c r="AW317" s="13" t="s">
        <v>33</v>
      </c>
      <c r="AX317" s="13" t="s">
        <v>72</v>
      </c>
      <c r="AY317" s="215" t="s">
        <v>146</v>
      </c>
    </row>
    <row r="318" spans="1:65" s="2" customFormat="1" ht="16.5" customHeight="1">
      <c r="A318" s="35"/>
      <c r="B318" s="36"/>
      <c r="C318" s="188" t="s">
        <v>519</v>
      </c>
      <c r="D318" s="188" t="s">
        <v>148</v>
      </c>
      <c r="E318" s="189" t="s">
        <v>520</v>
      </c>
      <c r="F318" s="190" t="s">
        <v>521</v>
      </c>
      <c r="G318" s="191" t="s">
        <v>151</v>
      </c>
      <c r="H318" s="192">
        <v>4.585</v>
      </c>
      <c r="I318" s="193"/>
      <c r="J318" s="194">
        <f>ROUND(I318*H318,2)</f>
        <v>0</v>
      </c>
      <c r="K318" s="190" t="s">
        <v>152</v>
      </c>
      <c r="L318" s="40"/>
      <c r="M318" s="195" t="s">
        <v>19</v>
      </c>
      <c r="N318" s="196" t="s">
        <v>43</v>
      </c>
      <c r="O318" s="65"/>
      <c r="P318" s="197">
        <f>O318*H318</f>
        <v>0</v>
      </c>
      <c r="Q318" s="197">
        <v>5.3261999999999997E-3</v>
      </c>
      <c r="R318" s="197">
        <f>Q318*H318</f>
        <v>2.4420626999999997E-2</v>
      </c>
      <c r="S318" s="197">
        <v>0</v>
      </c>
      <c r="T318" s="198">
        <f>S318*H318</f>
        <v>0</v>
      </c>
      <c r="U318" s="35"/>
      <c r="V318" s="35"/>
      <c r="W318" s="35"/>
      <c r="X318" s="35"/>
      <c r="Y318" s="35"/>
      <c r="Z318" s="35"/>
      <c r="AA318" s="35"/>
      <c r="AB318" s="35"/>
      <c r="AC318" s="35"/>
      <c r="AD318" s="35"/>
      <c r="AE318" s="35"/>
      <c r="AR318" s="199" t="s">
        <v>153</v>
      </c>
      <c r="AT318" s="199" t="s">
        <v>148</v>
      </c>
      <c r="AU318" s="199" t="s">
        <v>82</v>
      </c>
      <c r="AY318" s="18" t="s">
        <v>146</v>
      </c>
      <c r="BE318" s="200">
        <f>IF(N318="základní",J318,0)</f>
        <v>0</v>
      </c>
      <c r="BF318" s="200">
        <f>IF(N318="snížená",J318,0)</f>
        <v>0</v>
      </c>
      <c r="BG318" s="200">
        <f>IF(N318="zákl. přenesená",J318,0)</f>
        <v>0</v>
      </c>
      <c r="BH318" s="200">
        <f>IF(N318="sníž. přenesená",J318,0)</f>
        <v>0</v>
      </c>
      <c r="BI318" s="200">
        <f>IF(N318="nulová",J318,0)</f>
        <v>0</v>
      </c>
      <c r="BJ318" s="18" t="s">
        <v>80</v>
      </c>
      <c r="BK318" s="200">
        <f>ROUND(I318*H318,2)</f>
        <v>0</v>
      </c>
      <c r="BL318" s="18" t="s">
        <v>153</v>
      </c>
      <c r="BM318" s="199" t="s">
        <v>522</v>
      </c>
    </row>
    <row r="319" spans="1:65" s="2" customFormat="1" ht="11.25">
      <c r="A319" s="35"/>
      <c r="B319" s="36"/>
      <c r="C319" s="37"/>
      <c r="D319" s="201" t="s">
        <v>155</v>
      </c>
      <c r="E319" s="37"/>
      <c r="F319" s="202" t="s">
        <v>523</v>
      </c>
      <c r="G319" s="37"/>
      <c r="H319" s="37"/>
      <c r="I319" s="109"/>
      <c r="J319" s="37"/>
      <c r="K319" s="37"/>
      <c r="L319" s="40"/>
      <c r="M319" s="203"/>
      <c r="N319" s="204"/>
      <c r="O319" s="65"/>
      <c r="P319" s="65"/>
      <c r="Q319" s="65"/>
      <c r="R319" s="65"/>
      <c r="S319" s="65"/>
      <c r="T319" s="66"/>
      <c r="U319" s="35"/>
      <c r="V319" s="35"/>
      <c r="W319" s="35"/>
      <c r="X319" s="35"/>
      <c r="Y319" s="35"/>
      <c r="Z319" s="35"/>
      <c r="AA319" s="35"/>
      <c r="AB319" s="35"/>
      <c r="AC319" s="35"/>
      <c r="AD319" s="35"/>
      <c r="AE319" s="35"/>
      <c r="AT319" s="18" t="s">
        <v>155</v>
      </c>
      <c r="AU319" s="18" t="s">
        <v>82</v>
      </c>
    </row>
    <row r="320" spans="1:65" s="14" customFormat="1" ht="11.25">
      <c r="B320" s="216"/>
      <c r="C320" s="217"/>
      <c r="D320" s="201" t="s">
        <v>157</v>
      </c>
      <c r="E320" s="218" t="s">
        <v>19</v>
      </c>
      <c r="F320" s="219" t="s">
        <v>524</v>
      </c>
      <c r="G320" s="217"/>
      <c r="H320" s="218" t="s">
        <v>19</v>
      </c>
      <c r="I320" s="220"/>
      <c r="J320" s="217"/>
      <c r="K320" s="217"/>
      <c r="L320" s="221"/>
      <c r="M320" s="222"/>
      <c r="N320" s="223"/>
      <c r="O320" s="223"/>
      <c r="P320" s="223"/>
      <c r="Q320" s="223"/>
      <c r="R320" s="223"/>
      <c r="S320" s="223"/>
      <c r="T320" s="224"/>
      <c r="AT320" s="225" t="s">
        <v>157</v>
      </c>
      <c r="AU320" s="225" t="s">
        <v>82</v>
      </c>
      <c r="AV320" s="14" t="s">
        <v>80</v>
      </c>
      <c r="AW320" s="14" t="s">
        <v>33</v>
      </c>
      <c r="AX320" s="14" t="s">
        <v>72</v>
      </c>
      <c r="AY320" s="225" t="s">
        <v>146</v>
      </c>
    </row>
    <row r="321" spans="1:65" s="13" customFormat="1" ht="11.25">
      <c r="B321" s="205"/>
      <c r="C321" s="206"/>
      <c r="D321" s="201" t="s">
        <v>157</v>
      </c>
      <c r="E321" s="207" t="s">
        <v>19</v>
      </c>
      <c r="F321" s="208" t="s">
        <v>525</v>
      </c>
      <c r="G321" s="206"/>
      <c r="H321" s="209">
        <v>2.97</v>
      </c>
      <c r="I321" s="210"/>
      <c r="J321" s="206"/>
      <c r="K321" s="206"/>
      <c r="L321" s="211"/>
      <c r="M321" s="212"/>
      <c r="N321" s="213"/>
      <c r="O321" s="213"/>
      <c r="P321" s="213"/>
      <c r="Q321" s="213"/>
      <c r="R321" s="213"/>
      <c r="S321" s="213"/>
      <c r="T321" s="214"/>
      <c r="AT321" s="215" t="s">
        <v>157</v>
      </c>
      <c r="AU321" s="215" t="s">
        <v>82</v>
      </c>
      <c r="AV321" s="13" t="s">
        <v>82</v>
      </c>
      <c r="AW321" s="13" t="s">
        <v>33</v>
      </c>
      <c r="AX321" s="13" t="s">
        <v>72</v>
      </c>
      <c r="AY321" s="215" t="s">
        <v>146</v>
      </c>
    </row>
    <row r="322" spans="1:65" s="13" customFormat="1" ht="11.25">
      <c r="B322" s="205"/>
      <c r="C322" s="206"/>
      <c r="D322" s="201" t="s">
        <v>157</v>
      </c>
      <c r="E322" s="207" t="s">
        <v>19</v>
      </c>
      <c r="F322" s="208" t="s">
        <v>526</v>
      </c>
      <c r="G322" s="206"/>
      <c r="H322" s="209">
        <v>0.36</v>
      </c>
      <c r="I322" s="210"/>
      <c r="J322" s="206"/>
      <c r="K322" s="206"/>
      <c r="L322" s="211"/>
      <c r="M322" s="212"/>
      <c r="N322" s="213"/>
      <c r="O322" s="213"/>
      <c r="P322" s="213"/>
      <c r="Q322" s="213"/>
      <c r="R322" s="213"/>
      <c r="S322" s="213"/>
      <c r="T322" s="214"/>
      <c r="AT322" s="215" t="s">
        <v>157</v>
      </c>
      <c r="AU322" s="215" t="s">
        <v>82</v>
      </c>
      <c r="AV322" s="13" t="s">
        <v>82</v>
      </c>
      <c r="AW322" s="13" t="s">
        <v>33</v>
      </c>
      <c r="AX322" s="13" t="s">
        <v>72</v>
      </c>
      <c r="AY322" s="215" t="s">
        <v>146</v>
      </c>
    </row>
    <row r="323" spans="1:65" s="13" customFormat="1" ht="11.25">
      <c r="B323" s="205"/>
      <c r="C323" s="206"/>
      <c r="D323" s="201" t="s">
        <v>157</v>
      </c>
      <c r="E323" s="207" t="s">
        <v>19</v>
      </c>
      <c r="F323" s="208" t="s">
        <v>527</v>
      </c>
      <c r="G323" s="206"/>
      <c r="H323" s="209">
        <v>1.2549999999999999</v>
      </c>
      <c r="I323" s="210"/>
      <c r="J323" s="206"/>
      <c r="K323" s="206"/>
      <c r="L323" s="211"/>
      <c r="M323" s="212"/>
      <c r="N323" s="213"/>
      <c r="O323" s="213"/>
      <c r="P323" s="213"/>
      <c r="Q323" s="213"/>
      <c r="R323" s="213"/>
      <c r="S323" s="213"/>
      <c r="T323" s="214"/>
      <c r="AT323" s="215" t="s">
        <v>157</v>
      </c>
      <c r="AU323" s="215" t="s">
        <v>82</v>
      </c>
      <c r="AV323" s="13" t="s">
        <v>82</v>
      </c>
      <c r="AW323" s="13" t="s">
        <v>33</v>
      </c>
      <c r="AX323" s="13" t="s">
        <v>72</v>
      </c>
      <c r="AY323" s="215" t="s">
        <v>146</v>
      </c>
    </row>
    <row r="324" spans="1:65" s="2" customFormat="1" ht="16.5" customHeight="1">
      <c r="A324" s="35"/>
      <c r="B324" s="36"/>
      <c r="C324" s="188" t="s">
        <v>528</v>
      </c>
      <c r="D324" s="188" t="s">
        <v>148</v>
      </c>
      <c r="E324" s="189" t="s">
        <v>529</v>
      </c>
      <c r="F324" s="190" t="s">
        <v>530</v>
      </c>
      <c r="G324" s="191" t="s">
        <v>151</v>
      </c>
      <c r="H324" s="192">
        <v>4.585</v>
      </c>
      <c r="I324" s="193"/>
      <c r="J324" s="194">
        <f>ROUND(I324*H324,2)</f>
        <v>0</v>
      </c>
      <c r="K324" s="190" t="s">
        <v>152</v>
      </c>
      <c r="L324" s="40"/>
      <c r="M324" s="195" t="s">
        <v>19</v>
      </c>
      <c r="N324" s="196" t="s">
        <v>43</v>
      </c>
      <c r="O324" s="65"/>
      <c r="P324" s="197">
        <f>O324*H324</f>
        <v>0</v>
      </c>
      <c r="Q324" s="197">
        <v>0</v>
      </c>
      <c r="R324" s="197">
        <f>Q324*H324</f>
        <v>0</v>
      </c>
      <c r="S324" s="197">
        <v>0</v>
      </c>
      <c r="T324" s="198">
        <f>S324*H324</f>
        <v>0</v>
      </c>
      <c r="U324" s="35"/>
      <c r="V324" s="35"/>
      <c r="W324" s="35"/>
      <c r="X324" s="35"/>
      <c r="Y324" s="35"/>
      <c r="Z324" s="35"/>
      <c r="AA324" s="35"/>
      <c r="AB324" s="35"/>
      <c r="AC324" s="35"/>
      <c r="AD324" s="35"/>
      <c r="AE324" s="35"/>
      <c r="AR324" s="199" t="s">
        <v>153</v>
      </c>
      <c r="AT324" s="199" t="s">
        <v>148</v>
      </c>
      <c r="AU324" s="199" t="s">
        <v>82</v>
      </c>
      <c r="AY324" s="18" t="s">
        <v>146</v>
      </c>
      <c r="BE324" s="200">
        <f>IF(N324="základní",J324,0)</f>
        <v>0</v>
      </c>
      <c r="BF324" s="200">
        <f>IF(N324="snížená",J324,0)</f>
        <v>0</v>
      </c>
      <c r="BG324" s="200">
        <f>IF(N324="zákl. přenesená",J324,0)</f>
        <v>0</v>
      </c>
      <c r="BH324" s="200">
        <f>IF(N324="sníž. přenesená",J324,0)</f>
        <v>0</v>
      </c>
      <c r="BI324" s="200">
        <f>IF(N324="nulová",J324,0)</f>
        <v>0</v>
      </c>
      <c r="BJ324" s="18" t="s">
        <v>80</v>
      </c>
      <c r="BK324" s="200">
        <f>ROUND(I324*H324,2)</f>
        <v>0</v>
      </c>
      <c r="BL324" s="18" t="s">
        <v>153</v>
      </c>
      <c r="BM324" s="199" t="s">
        <v>531</v>
      </c>
    </row>
    <row r="325" spans="1:65" s="2" customFormat="1" ht="11.25">
      <c r="A325" s="35"/>
      <c r="B325" s="36"/>
      <c r="C325" s="37"/>
      <c r="D325" s="201" t="s">
        <v>155</v>
      </c>
      <c r="E325" s="37"/>
      <c r="F325" s="202" t="s">
        <v>532</v>
      </c>
      <c r="G325" s="37"/>
      <c r="H325" s="37"/>
      <c r="I325" s="109"/>
      <c r="J325" s="37"/>
      <c r="K325" s="37"/>
      <c r="L325" s="40"/>
      <c r="M325" s="203"/>
      <c r="N325" s="204"/>
      <c r="O325" s="65"/>
      <c r="P325" s="65"/>
      <c r="Q325" s="65"/>
      <c r="R325" s="65"/>
      <c r="S325" s="65"/>
      <c r="T325" s="66"/>
      <c r="U325" s="35"/>
      <c r="V325" s="35"/>
      <c r="W325" s="35"/>
      <c r="X325" s="35"/>
      <c r="Y325" s="35"/>
      <c r="Z325" s="35"/>
      <c r="AA325" s="35"/>
      <c r="AB325" s="35"/>
      <c r="AC325" s="35"/>
      <c r="AD325" s="35"/>
      <c r="AE325" s="35"/>
      <c r="AT325" s="18" t="s">
        <v>155</v>
      </c>
      <c r="AU325" s="18" t="s">
        <v>82</v>
      </c>
    </row>
    <row r="326" spans="1:65" s="2" customFormat="1" ht="16.5" customHeight="1">
      <c r="A326" s="35"/>
      <c r="B326" s="36"/>
      <c r="C326" s="188" t="s">
        <v>533</v>
      </c>
      <c r="D326" s="188" t="s">
        <v>148</v>
      </c>
      <c r="E326" s="189" t="s">
        <v>534</v>
      </c>
      <c r="F326" s="190" t="s">
        <v>535</v>
      </c>
      <c r="G326" s="191" t="s">
        <v>151</v>
      </c>
      <c r="H326" s="192">
        <v>25.295999999999999</v>
      </c>
      <c r="I326" s="193"/>
      <c r="J326" s="194">
        <f>ROUND(I326*H326,2)</f>
        <v>0</v>
      </c>
      <c r="K326" s="190" t="s">
        <v>152</v>
      </c>
      <c r="L326" s="40"/>
      <c r="M326" s="195" t="s">
        <v>19</v>
      </c>
      <c r="N326" s="196" t="s">
        <v>43</v>
      </c>
      <c r="O326" s="65"/>
      <c r="P326" s="197">
        <f>O326*H326</f>
        <v>0</v>
      </c>
      <c r="Q326" s="197">
        <v>1.0829999999999999E-2</v>
      </c>
      <c r="R326" s="197">
        <f>Q326*H326</f>
        <v>0.27395567999999998</v>
      </c>
      <c r="S326" s="197">
        <v>0</v>
      </c>
      <c r="T326" s="198">
        <f>S326*H326</f>
        <v>0</v>
      </c>
      <c r="U326" s="35"/>
      <c r="V326" s="35"/>
      <c r="W326" s="35"/>
      <c r="X326" s="35"/>
      <c r="Y326" s="35"/>
      <c r="Z326" s="35"/>
      <c r="AA326" s="35"/>
      <c r="AB326" s="35"/>
      <c r="AC326" s="35"/>
      <c r="AD326" s="35"/>
      <c r="AE326" s="35"/>
      <c r="AR326" s="199" t="s">
        <v>153</v>
      </c>
      <c r="AT326" s="199" t="s">
        <v>148</v>
      </c>
      <c r="AU326" s="199" t="s">
        <v>82</v>
      </c>
      <c r="AY326" s="18" t="s">
        <v>146</v>
      </c>
      <c r="BE326" s="200">
        <f>IF(N326="základní",J326,0)</f>
        <v>0</v>
      </c>
      <c r="BF326" s="200">
        <f>IF(N326="snížená",J326,0)</f>
        <v>0</v>
      </c>
      <c r="BG326" s="200">
        <f>IF(N326="zákl. přenesená",J326,0)</f>
        <v>0</v>
      </c>
      <c r="BH326" s="200">
        <f>IF(N326="sníž. přenesená",J326,0)</f>
        <v>0</v>
      </c>
      <c r="BI326" s="200">
        <f>IF(N326="nulová",J326,0)</f>
        <v>0</v>
      </c>
      <c r="BJ326" s="18" t="s">
        <v>80</v>
      </c>
      <c r="BK326" s="200">
        <f>ROUND(I326*H326,2)</f>
        <v>0</v>
      </c>
      <c r="BL326" s="18" t="s">
        <v>153</v>
      </c>
      <c r="BM326" s="199" t="s">
        <v>536</v>
      </c>
    </row>
    <row r="327" spans="1:65" s="2" customFormat="1" ht="29.25">
      <c r="A327" s="35"/>
      <c r="B327" s="36"/>
      <c r="C327" s="37"/>
      <c r="D327" s="201" t="s">
        <v>155</v>
      </c>
      <c r="E327" s="37"/>
      <c r="F327" s="202" t="s">
        <v>537</v>
      </c>
      <c r="G327" s="37"/>
      <c r="H327" s="37"/>
      <c r="I327" s="109"/>
      <c r="J327" s="37"/>
      <c r="K327" s="37"/>
      <c r="L327" s="40"/>
      <c r="M327" s="203"/>
      <c r="N327" s="204"/>
      <c r="O327" s="65"/>
      <c r="P327" s="65"/>
      <c r="Q327" s="65"/>
      <c r="R327" s="65"/>
      <c r="S327" s="65"/>
      <c r="T327" s="66"/>
      <c r="U327" s="35"/>
      <c r="V327" s="35"/>
      <c r="W327" s="35"/>
      <c r="X327" s="35"/>
      <c r="Y327" s="35"/>
      <c r="Z327" s="35"/>
      <c r="AA327" s="35"/>
      <c r="AB327" s="35"/>
      <c r="AC327" s="35"/>
      <c r="AD327" s="35"/>
      <c r="AE327" s="35"/>
      <c r="AT327" s="18" t="s">
        <v>155</v>
      </c>
      <c r="AU327" s="18" t="s">
        <v>82</v>
      </c>
    </row>
    <row r="328" spans="1:65" s="13" customFormat="1" ht="11.25">
      <c r="B328" s="205"/>
      <c r="C328" s="206"/>
      <c r="D328" s="201" t="s">
        <v>157</v>
      </c>
      <c r="E328" s="207" t="s">
        <v>19</v>
      </c>
      <c r="F328" s="208" t="s">
        <v>538</v>
      </c>
      <c r="G328" s="206"/>
      <c r="H328" s="209">
        <v>12.648</v>
      </c>
      <c r="I328" s="210"/>
      <c r="J328" s="206"/>
      <c r="K328" s="206"/>
      <c r="L328" s="211"/>
      <c r="M328" s="212"/>
      <c r="N328" s="213"/>
      <c r="O328" s="213"/>
      <c r="P328" s="213"/>
      <c r="Q328" s="213"/>
      <c r="R328" s="213"/>
      <c r="S328" s="213"/>
      <c r="T328" s="214"/>
      <c r="AT328" s="215" t="s">
        <v>157</v>
      </c>
      <c r="AU328" s="215" t="s">
        <v>82</v>
      </c>
      <c r="AV328" s="13" t="s">
        <v>82</v>
      </c>
      <c r="AW328" s="13" t="s">
        <v>33</v>
      </c>
      <c r="AX328" s="13" t="s">
        <v>72</v>
      </c>
      <c r="AY328" s="215" t="s">
        <v>146</v>
      </c>
    </row>
    <row r="329" spans="1:65" s="13" customFormat="1" ht="11.25">
      <c r="B329" s="205"/>
      <c r="C329" s="206"/>
      <c r="D329" s="201" t="s">
        <v>157</v>
      </c>
      <c r="E329" s="207" t="s">
        <v>19</v>
      </c>
      <c r="F329" s="208" t="s">
        <v>539</v>
      </c>
      <c r="G329" s="206"/>
      <c r="H329" s="209">
        <v>12.648</v>
      </c>
      <c r="I329" s="210"/>
      <c r="J329" s="206"/>
      <c r="K329" s="206"/>
      <c r="L329" s="211"/>
      <c r="M329" s="212"/>
      <c r="N329" s="213"/>
      <c r="O329" s="213"/>
      <c r="P329" s="213"/>
      <c r="Q329" s="213"/>
      <c r="R329" s="213"/>
      <c r="S329" s="213"/>
      <c r="T329" s="214"/>
      <c r="AT329" s="215" t="s">
        <v>157</v>
      </c>
      <c r="AU329" s="215" t="s">
        <v>82</v>
      </c>
      <c r="AV329" s="13" t="s">
        <v>82</v>
      </c>
      <c r="AW329" s="13" t="s">
        <v>33</v>
      </c>
      <c r="AX329" s="13" t="s">
        <v>72</v>
      </c>
      <c r="AY329" s="215" t="s">
        <v>146</v>
      </c>
    </row>
    <row r="330" spans="1:65" s="2" customFormat="1" ht="16.5" customHeight="1">
      <c r="A330" s="35"/>
      <c r="B330" s="36"/>
      <c r="C330" s="188" t="s">
        <v>540</v>
      </c>
      <c r="D330" s="188" t="s">
        <v>148</v>
      </c>
      <c r="E330" s="189" t="s">
        <v>541</v>
      </c>
      <c r="F330" s="190" t="s">
        <v>542</v>
      </c>
      <c r="G330" s="191" t="s">
        <v>151</v>
      </c>
      <c r="H330" s="192">
        <v>25.295999999999999</v>
      </c>
      <c r="I330" s="193"/>
      <c r="J330" s="194">
        <f>ROUND(I330*H330,2)</f>
        <v>0</v>
      </c>
      <c r="K330" s="190" t="s">
        <v>152</v>
      </c>
      <c r="L330" s="40"/>
      <c r="M330" s="195" t="s">
        <v>19</v>
      </c>
      <c r="N330" s="196" t="s">
        <v>43</v>
      </c>
      <c r="O330" s="65"/>
      <c r="P330" s="197">
        <f>O330*H330</f>
        <v>0</v>
      </c>
      <c r="Q330" s="197">
        <v>1.09E-2</v>
      </c>
      <c r="R330" s="197">
        <f>Q330*H330</f>
        <v>0.27572639999999998</v>
      </c>
      <c r="S330" s="197">
        <v>0</v>
      </c>
      <c r="T330" s="198">
        <f>S330*H330</f>
        <v>0</v>
      </c>
      <c r="U330" s="35"/>
      <c r="V330" s="35"/>
      <c r="W330" s="35"/>
      <c r="X330" s="35"/>
      <c r="Y330" s="35"/>
      <c r="Z330" s="35"/>
      <c r="AA330" s="35"/>
      <c r="AB330" s="35"/>
      <c r="AC330" s="35"/>
      <c r="AD330" s="35"/>
      <c r="AE330" s="35"/>
      <c r="AR330" s="199" t="s">
        <v>153</v>
      </c>
      <c r="AT330" s="199" t="s">
        <v>148</v>
      </c>
      <c r="AU330" s="199" t="s">
        <v>82</v>
      </c>
      <c r="AY330" s="18" t="s">
        <v>146</v>
      </c>
      <c r="BE330" s="200">
        <f>IF(N330="základní",J330,0)</f>
        <v>0</v>
      </c>
      <c r="BF330" s="200">
        <f>IF(N330="snížená",J330,0)</f>
        <v>0</v>
      </c>
      <c r="BG330" s="200">
        <f>IF(N330="zákl. přenesená",J330,0)</f>
        <v>0</v>
      </c>
      <c r="BH330" s="200">
        <f>IF(N330="sníž. přenesená",J330,0)</f>
        <v>0</v>
      </c>
      <c r="BI330" s="200">
        <f>IF(N330="nulová",J330,0)</f>
        <v>0</v>
      </c>
      <c r="BJ330" s="18" t="s">
        <v>80</v>
      </c>
      <c r="BK330" s="200">
        <f>ROUND(I330*H330,2)</f>
        <v>0</v>
      </c>
      <c r="BL330" s="18" t="s">
        <v>153</v>
      </c>
      <c r="BM330" s="199" t="s">
        <v>543</v>
      </c>
    </row>
    <row r="331" spans="1:65" s="2" customFormat="1" ht="19.5">
      <c r="A331" s="35"/>
      <c r="B331" s="36"/>
      <c r="C331" s="37"/>
      <c r="D331" s="201" t="s">
        <v>155</v>
      </c>
      <c r="E331" s="37"/>
      <c r="F331" s="202" t="s">
        <v>544</v>
      </c>
      <c r="G331" s="37"/>
      <c r="H331" s="37"/>
      <c r="I331" s="109"/>
      <c r="J331" s="37"/>
      <c r="K331" s="37"/>
      <c r="L331" s="40"/>
      <c r="M331" s="203"/>
      <c r="N331" s="204"/>
      <c r="O331" s="65"/>
      <c r="P331" s="65"/>
      <c r="Q331" s="65"/>
      <c r="R331" s="65"/>
      <c r="S331" s="65"/>
      <c r="T331" s="66"/>
      <c r="U331" s="35"/>
      <c r="V331" s="35"/>
      <c r="W331" s="35"/>
      <c r="X331" s="35"/>
      <c r="Y331" s="35"/>
      <c r="Z331" s="35"/>
      <c r="AA331" s="35"/>
      <c r="AB331" s="35"/>
      <c r="AC331" s="35"/>
      <c r="AD331" s="35"/>
      <c r="AE331" s="35"/>
      <c r="AT331" s="18" t="s">
        <v>155</v>
      </c>
      <c r="AU331" s="18" t="s">
        <v>82</v>
      </c>
    </row>
    <row r="332" spans="1:65" s="2" customFormat="1" ht="16.5" customHeight="1">
      <c r="A332" s="35"/>
      <c r="B332" s="36"/>
      <c r="C332" s="188" t="s">
        <v>545</v>
      </c>
      <c r="D332" s="188" t="s">
        <v>148</v>
      </c>
      <c r="E332" s="189" t="s">
        <v>546</v>
      </c>
      <c r="F332" s="190" t="s">
        <v>547</v>
      </c>
      <c r="G332" s="191" t="s">
        <v>344</v>
      </c>
      <c r="H332" s="192">
        <v>1</v>
      </c>
      <c r="I332" s="193"/>
      <c r="J332" s="194">
        <f>ROUND(I332*H332,2)</f>
        <v>0</v>
      </c>
      <c r="K332" s="190" t="s">
        <v>19</v>
      </c>
      <c r="L332" s="40"/>
      <c r="M332" s="195" t="s">
        <v>19</v>
      </c>
      <c r="N332" s="196" t="s">
        <v>43</v>
      </c>
      <c r="O332" s="65"/>
      <c r="P332" s="197">
        <f>O332*H332</f>
        <v>0</v>
      </c>
      <c r="Q332" s="197">
        <v>0</v>
      </c>
      <c r="R332" s="197">
        <f>Q332*H332</f>
        <v>0</v>
      </c>
      <c r="S332" s="197">
        <v>0</v>
      </c>
      <c r="T332" s="198">
        <f>S332*H332</f>
        <v>0</v>
      </c>
      <c r="U332" s="35"/>
      <c r="V332" s="35"/>
      <c r="W332" s="35"/>
      <c r="X332" s="35"/>
      <c r="Y332" s="35"/>
      <c r="Z332" s="35"/>
      <c r="AA332" s="35"/>
      <c r="AB332" s="35"/>
      <c r="AC332" s="35"/>
      <c r="AD332" s="35"/>
      <c r="AE332" s="35"/>
      <c r="AR332" s="199" t="s">
        <v>153</v>
      </c>
      <c r="AT332" s="199" t="s">
        <v>148</v>
      </c>
      <c r="AU332" s="199" t="s">
        <v>82</v>
      </c>
      <c r="AY332" s="18" t="s">
        <v>146</v>
      </c>
      <c r="BE332" s="200">
        <f>IF(N332="základní",J332,0)</f>
        <v>0</v>
      </c>
      <c r="BF332" s="200">
        <f>IF(N332="snížená",J332,0)</f>
        <v>0</v>
      </c>
      <c r="BG332" s="200">
        <f>IF(N332="zákl. přenesená",J332,0)</f>
        <v>0</v>
      </c>
      <c r="BH332" s="200">
        <f>IF(N332="sníž. přenesená",J332,0)</f>
        <v>0</v>
      </c>
      <c r="BI332" s="200">
        <f>IF(N332="nulová",J332,0)</f>
        <v>0</v>
      </c>
      <c r="BJ332" s="18" t="s">
        <v>80</v>
      </c>
      <c r="BK332" s="200">
        <f>ROUND(I332*H332,2)</f>
        <v>0</v>
      </c>
      <c r="BL332" s="18" t="s">
        <v>153</v>
      </c>
      <c r="BM332" s="199" t="s">
        <v>548</v>
      </c>
    </row>
    <row r="333" spans="1:65" s="2" customFormat="1" ht="11.25">
      <c r="A333" s="35"/>
      <c r="B333" s="36"/>
      <c r="C333" s="37"/>
      <c r="D333" s="201" t="s">
        <v>155</v>
      </c>
      <c r="E333" s="37"/>
      <c r="F333" s="202" t="s">
        <v>547</v>
      </c>
      <c r="G333" s="37"/>
      <c r="H333" s="37"/>
      <c r="I333" s="109"/>
      <c r="J333" s="37"/>
      <c r="K333" s="37"/>
      <c r="L333" s="40"/>
      <c r="M333" s="203"/>
      <c r="N333" s="204"/>
      <c r="O333" s="65"/>
      <c r="P333" s="65"/>
      <c r="Q333" s="65"/>
      <c r="R333" s="65"/>
      <c r="S333" s="65"/>
      <c r="T333" s="66"/>
      <c r="U333" s="35"/>
      <c r="V333" s="35"/>
      <c r="W333" s="35"/>
      <c r="X333" s="35"/>
      <c r="Y333" s="35"/>
      <c r="Z333" s="35"/>
      <c r="AA333" s="35"/>
      <c r="AB333" s="35"/>
      <c r="AC333" s="35"/>
      <c r="AD333" s="35"/>
      <c r="AE333" s="35"/>
      <c r="AT333" s="18" t="s">
        <v>155</v>
      </c>
      <c r="AU333" s="18" t="s">
        <v>82</v>
      </c>
    </row>
    <row r="334" spans="1:65" s="13" customFormat="1" ht="11.25">
      <c r="B334" s="205"/>
      <c r="C334" s="206"/>
      <c r="D334" s="201" t="s">
        <v>157</v>
      </c>
      <c r="E334" s="207" t="s">
        <v>19</v>
      </c>
      <c r="F334" s="208" t="s">
        <v>549</v>
      </c>
      <c r="G334" s="206"/>
      <c r="H334" s="209">
        <v>1</v>
      </c>
      <c r="I334" s="210"/>
      <c r="J334" s="206"/>
      <c r="K334" s="206"/>
      <c r="L334" s="211"/>
      <c r="M334" s="212"/>
      <c r="N334" s="213"/>
      <c r="O334" s="213"/>
      <c r="P334" s="213"/>
      <c r="Q334" s="213"/>
      <c r="R334" s="213"/>
      <c r="S334" s="213"/>
      <c r="T334" s="214"/>
      <c r="AT334" s="215" t="s">
        <v>157</v>
      </c>
      <c r="AU334" s="215" t="s">
        <v>82</v>
      </c>
      <c r="AV334" s="13" t="s">
        <v>82</v>
      </c>
      <c r="AW334" s="13" t="s">
        <v>33</v>
      </c>
      <c r="AX334" s="13" t="s">
        <v>72</v>
      </c>
      <c r="AY334" s="215" t="s">
        <v>146</v>
      </c>
    </row>
    <row r="335" spans="1:65" s="2" customFormat="1" ht="16.5" customHeight="1">
      <c r="A335" s="35"/>
      <c r="B335" s="36"/>
      <c r="C335" s="188" t="s">
        <v>550</v>
      </c>
      <c r="D335" s="188" t="s">
        <v>148</v>
      </c>
      <c r="E335" s="189" t="s">
        <v>551</v>
      </c>
      <c r="F335" s="190" t="s">
        <v>552</v>
      </c>
      <c r="G335" s="191" t="s">
        <v>151</v>
      </c>
      <c r="H335" s="192">
        <v>3.33</v>
      </c>
      <c r="I335" s="193"/>
      <c r="J335" s="194">
        <f>ROUND(I335*H335,2)</f>
        <v>0</v>
      </c>
      <c r="K335" s="190" t="s">
        <v>152</v>
      </c>
      <c r="L335" s="40"/>
      <c r="M335" s="195" t="s">
        <v>19</v>
      </c>
      <c r="N335" s="196" t="s">
        <v>43</v>
      </c>
      <c r="O335" s="65"/>
      <c r="P335" s="197">
        <f>O335*H335</f>
        <v>0</v>
      </c>
      <c r="Q335" s="197">
        <v>9.2064000000000002E-4</v>
      </c>
      <c r="R335" s="197">
        <f>Q335*H335</f>
        <v>3.0657312E-3</v>
      </c>
      <c r="S335" s="197">
        <v>0</v>
      </c>
      <c r="T335" s="198">
        <f>S335*H335</f>
        <v>0</v>
      </c>
      <c r="U335" s="35"/>
      <c r="V335" s="35"/>
      <c r="W335" s="35"/>
      <c r="X335" s="35"/>
      <c r="Y335" s="35"/>
      <c r="Z335" s="35"/>
      <c r="AA335" s="35"/>
      <c r="AB335" s="35"/>
      <c r="AC335" s="35"/>
      <c r="AD335" s="35"/>
      <c r="AE335" s="35"/>
      <c r="AR335" s="199" t="s">
        <v>153</v>
      </c>
      <c r="AT335" s="199" t="s">
        <v>148</v>
      </c>
      <c r="AU335" s="199" t="s">
        <v>82</v>
      </c>
      <c r="AY335" s="18" t="s">
        <v>146</v>
      </c>
      <c r="BE335" s="200">
        <f>IF(N335="základní",J335,0)</f>
        <v>0</v>
      </c>
      <c r="BF335" s="200">
        <f>IF(N335="snížená",J335,0)</f>
        <v>0</v>
      </c>
      <c r="BG335" s="200">
        <f>IF(N335="zákl. přenesená",J335,0)</f>
        <v>0</v>
      </c>
      <c r="BH335" s="200">
        <f>IF(N335="sníž. přenesená",J335,0)</f>
        <v>0</v>
      </c>
      <c r="BI335" s="200">
        <f>IF(N335="nulová",J335,0)</f>
        <v>0</v>
      </c>
      <c r="BJ335" s="18" t="s">
        <v>80</v>
      </c>
      <c r="BK335" s="200">
        <f>ROUND(I335*H335,2)</f>
        <v>0</v>
      </c>
      <c r="BL335" s="18" t="s">
        <v>153</v>
      </c>
      <c r="BM335" s="199" t="s">
        <v>553</v>
      </c>
    </row>
    <row r="336" spans="1:65" s="2" customFormat="1" ht="11.25">
      <c r="A336" s="35"/>
      <c r="B336" s="36"/>
      <c r="C336" s="37"/>
      <c r="D336" s="201" t="s">
        <v>155</v>
      </c>
      <c r="E336" s="37"/>
      <c r="F336" s="202" t="s">
        <v>554</v>
      </c>
      <c r="G336" s="37"/>
      <c r="H336" s="37"/>
      <c r="I336" s="109"/>
      <c r="J336" s="37"/>
      <c r="K336" s="37"/>
      <c r="L336" s="40"/>
      <c r="M336" s="203"/>
      <c r="N336" s="204"/>
      <c r="O336" s="65"/>
      <c r="P336" s="65"/>
      <c r="Q336" s="65"/>
      <c r="R336" s="65"/>
      <c r="S336" s="65"/>
      <c r="T336" s="66"/>
      <c r="U336" s="35"/>
      <c r="V336" s="35"/>
      <c r="W336" s="35"/>
      <c r="X336" s="35"/>
      <c r="Y336" s="35"/>
      <c r="Z336" s="35"/>
      <c r="AA336" s="35"/>
      <c r="AB336" s="35"/>
      <c r="AC336" s="35"/>
      <c r="AD336" s="35"/>
      <c r="AE336" s="35"/>
      <c r="AT336" s="18" t="s">
        <v>155</v>
      </c>
      <c r="AU336" s="18" t="s">
        <v>82</v>
      </c>
    </row>
    <row r="337" spans="1:65" s="14" customFormat="1" ht="11.25">
      <c r="B337" s="216"/>
      <c r="C337" s="217"/>
      <c r="D337" s="201" t="s">
        <v>157</v>
      </c>
      <c r="E337" s="218" t="s">
        <v>19</v>
      </c>
      <c r="F337" s="219" t="s">
        <v>524</v>
      </c>
      <c r="G337" s="217"/>
      <c r="H337" s="218" t="s">
        <v>19</v>
      </c>
      <c r="I337" s="220"/>
      <c r="J337" s="217"/>
      <c r="K337" s="217"/>
      <c r="L337" s="221"/>
      <c r="M337" s="222"/>
      <c r="N337" s="223"/>
      <c r="O337" s="223"/>
      <c r="P337" s="223"/>
      <c r="Q337" s="223"/>
      <c r="R337" s="223"/>
      <c r="S337" s="223"/>
      <c r="T337" s="224"/>
      <c r="AT337" s="225" t="s">
        <v>157</v>
      </c>
      <c r="AU337" s="225" t="s">
        <v>82</v>
      </c>
      <c r="AV337" s="14" t="s">
        <v>80</v>
      </c>
      <c r="AW337" s="14" t="s">
        <v>33</v>
      </c>
      <c r="AX337" s="14" t="s">
        <v>72</v>
      </c>
      <c r="AY337" s="225" t="s">
        <v>146</v>
      </c>
    </row>
    <row r="338" spans="1:65" s="13" customFormat="1" ht="11.25">
      <c r="B338" s="205"/>
      <c r="C338" s="206"/>
      <c r="D338" s="201" t="s">
        <v>157</v>
      </c>
      <c r="E338" s="207" t="s">
        <v>19</v>
      </c>
      <c r="F338" s="208" t="s">
        <v>525</v>
      </c>
      <c r="G338" s="206"/>
      <c r="H338" s="209">
        <v>2.97</v>
      </c>
      <c r="I338" s="210"/>
      <c r="J338" s="206"/>
      <c r="K338" s="206"/>
      <c r="L338" s="211"/>
      <c r="M338" s="212"/>
      <c r="N338" s="213"/>
      <c r="O338" s="213"/>
      <c r="P338" s="213"/>
      <c r="Q338" s="213"/>
      <c r="R338" s="213"/>
      <c r="S338" s="213"/>
      <c r="T338" s="214"/>
      <c r="AT338" s="215" t="s">
        <v>157</v>
      </c>
      <c r="AU338" s="215" t="s">
        <v>82</v>
      </c>
      <c r="AV338" s="13" t="s">
        <v>82</v>
      </c>
      <c r="AW338" s="13" t="s">
        <v>33</v>
      </c>
      <c r="AX338" s="13" t="s">
        <v>72</v>
      </c>
      <c r="AY338" s="215" t="s">
        <v>146</v>
      </c>
    </row>
    <row r="339" spans="1:65" s="13" customFormat="1" ht="11.25">
      <c r="B339" s="205"/>
      <c r="C339" s="206"/>
      <c r="D339" s="201" t="s">
        <v>157</v>
      </c>
      <c r="E339" s="207" t="s">
        <v>19</v>
      </c>
      <c r="F339" s="208" t="s">
        <v>526</v>
      </c>
      <c r="G339" s="206"/>
      <c r="H339" s="209">
        <v>0.36</v>
      </c>
      <c r="I339" s="210"/>
      <c r="J339" s="206"/>
      <c r="K339" s="206"/>
      <c r="L339" s="211"/>
      <c r="M339" s="212"/>
      <c r="N339" s="213"/>
      <c r="O339" s="213"/>
      <c r="P339" s="213"/>
      <c r="Q339" s="213"/>
      <c r="R339" s="213"/>
      <c r="S339" s="213"/>
      <c r="T339" s="214"/>
      <c r="AT339" s="215" t="s">
        <v>157</v>
      </c>
      <c r="AU339" s="215" t="s">
        <v>82</v>
      </c>
      <c r="AV339" s="13" t="s">
        <v>82</v>
      </c>
      <c r="AW339" s="13" t="s">
        <v>33</v>
      </c>
      <c r="AX339" s="13" t="s">
        <v>72</v>
      </c>
      <c r="AY339" s="215" t="s">
        <v>146</v>
      </c>
    </row>
    <row r="340" spans="1:65" s="2" customFormat="1" ht="16.5" customHeight="1">
      <c r="A340" s="35"/>
      <c r="B340" s="36"/>
      <c r="C340" s="188" t="s">
        <v>555</v>
      </c>
      <c r="D340" s="188" t="s">
        <v>148</v>
      </c>
      <c r="E340" s="189" t="s">
        <v>556</v>
      </c>
      <c r="F340" s="190" t="s">
        <v>557</v>
      </c>
      <c r="G340" s="191" t="s">
        <v>151</v>
      </c>
      <c r="H340" s="192">
        <v>3.33</v>
      </c>
      <c r="I340" s="193"/>
      <c r="J340" s="194">
        <f>ROUND(I340*H340,2)</f>
        <v>0</v>
      </c>
      <c r="K340" s="190" t="s">
        <v>152</v>
      </c>
      <c r="L340" s="40"/>
      <c r="M340" s="195" t="s">
        <v>19</v>
      </c>
      <c r="N340" s="196" t="s">
        <v>43</v>
      </c>
      <c r="O340" s="65"/>
      <c r="P340" s="197">
        <f>O340*H340</f>
        <v>0</v>
      </c>
      <c r="Q340" s="197">
        <v>0</v>
      </c>
      <c r="R340" s="197">
        <f>Q340*H340</f>
        <v>0</v>
      </c>
      <c r="S340" s="197">
        <v>0</v>
      </c>
      <c r="T340" s="198">
        <f>S340*H340</f>
        <v>0</v>
      </c>
      <c r="U340" s="35"/>
      <c r="V340" s="35"/>
      <c r="W340" s="35"/>
      <c r="X340" s="35"/>
      <c r="Y340" s="35"/>
      <c r="Z340" s="35"/>
      <c r="AA340" s="35"/>
      <c r="AB340" s="35"/>
      <c r="AC340" s="35"/>
      <c r="AD340" s="35"/>
      <c r="AE340" s="35"/>
      <c r="AR340" s="199" t="s">
        <v>153</v>
      </c>
      <c r="AT340" s="199" t="s">
        <v>148</v>
      </c>
      <c r="AU340" s="199" t="s">
        <v>82</v>
      </c>
      <c r="AY340" s="18" t="s">
        <v>146</v>
      </c>
      <c r="BE340" s="200">
        <f>IF(N340="základní",J340,0)</f>
        <v>0</v>
      </c>
      <c r="BF340" s="200">
        <f>IF(N340="snížená",J340,0)</f>
        <v>0</v>
      </c>
      <c r="BG340" s="200">
        <f>IF(N340="zákl. přenesená",J340,0)</f>
        <v>0</v>
      </c>
      <c r="BH340" s="200">
        <f>IF(N340="sníž. přenesená",J340,0)</f>
        <v>0</v>
      </c>
      <c r="BI340" s="200">
        <f>IF(N340="nulová",J340,0)</f>
        <v>0</v>
      </c>
      <c r="BJ340" s="18" t="s">
        <v>80</v>
      </c>
      <c r="BK340" s="200">
        <f>ROUND(I340*H340,2)</f>
        <v>0</v>
      </c>
      <c r="BL340" s="18" t="s">
        <v>153</v>
      </c>
      <c r="BM340" s="199" t="s">
        <v>558</v>
      </c>
    </row>
    <row r="341" spans="1:65" s="2" customFormat="1" ht="11.25">
      <c r="A341" s="35"/>
      <c r="B341" s="36"/>
      <c r="C341" s="37"/>
      <c r="D341" s="201" t="s">
        <v>155</v>
      </c>
      <c r="E341" s="37"/>
      <c r="F341" s="202" t="s">
        <v>559</v>
      </c>
      <c r="G341" s="37"/>
      <c r="H341" s="37"/>
      <c r="I341" s="109"/>
      <c r="J341" s="37"/>
      <c r="K341" s="37"/>
      <c r="L341" s="40"/>
      <c r="M341" s="203"/>
      <c r="N341" s="204"/>
      <c r="O341" s="65"/>
      <c r="P341" s="65"/>
      <c r="Q341" s="65"/>
      <c r="R341" s="65"/>
      <c r="S341" s="65"/>
      <c r="T341" s="66"/>
      <c r="U341" s="35"/>
      <c r="V341" s="35"/>
      <c r="W341" s="35"/>
      <c r="X341" s="35"/>
      <c r="Y341" s="35"/>
      <c r="Z341" s="35"/>
      <c r="AA341" s="35"/>
      <c r="AB341" s="35"/>
      <c r="AC341" s="35"/>
      <c r="AD341" s="35"/>
      <c r="AE341" s="35"/>
      <c r="AT341" s="18" t="s">
        <v>155</v>
      </c>
      <c r="AU341" s="18" t="s">
        <v>82</v>
      </c>
    </row>
    <row r="342" spans="1:65" s="2" customFormat="1" ht="16.5" customHeight="1">
      <c r="A342" s="35"/>
      <c r="B342" s="36"/>
      <c r="C342" s="188" t="s">
        <v>560</v>
      </c>
      <c r="D342" s="188" t="s">
        <v>148</v>
      </c>
      <c r="E342" s="189" t="s">
        <v>561</v>
      </c>
      <c r="F342" s="190" t="s">
        <v>562</v>
      </c>
      <c r="G342" s="191" t="s">
        <v>235</v>
      </c>
      <c r="H342" s="192">
        <v>1.012</v>
      </c>
      <c r="I342" s="193"/>
      <c r="J342" s="194">
        <f>ROUND(I342*H342,2)</f>
        <v>0</v>
      </c>
      <c r="K342" s="190" t="s">
        <v>152</v>
      </c>
      <c r="L342" s="40"/>
      <c r="M342" s="195" t="s">
        <v>19</v>
      </c>
      <c r="N342" s="196" t="s">
        <v>43</v>
      </c>
      <c r="O342" s="65"/>
      <c r="P342" s="197">
        <f>O342*H342</f>
        <v>0</v>
      </c>
      <c r="Q342" s="197">
        <v>1.0551600000000001</v>
      </c>
      <c r="R342" s="197">
        <f>Q342*H342</f>
        <v>1.0678219200000001</v>
      </c>
      <c r="S342" s="197">
        <v>0</v>
      </c>
      <c r="T342" s="198">
        <f>S342*H342</f>
        <v>0</v>
      </c>
      <c r="U342" s="35"/>
      <c r="V342" s="35"/>
      <c r="W342" s="35"/>
      <c r="X342" s="35"/>
      <c r="Y342" s="35"/>
      <c r="Z342" s="35"/>
      <c r="AA342" s="35"/>
      <c r="AB342" s="35"/>
      <c r="AC342" s="35"/>
      <c r="AD342" s="35"/>
      <c r="AE342" s="35"/>
      <c r="AR342" s="199" t="s">
        <v>153</v>
      </c>
      <c r="AT342" s="199" t="s">
        <v>148</v>
      </c>
      <c r="AU342" s="199" t="s">
        <v>82</v>
      </c>
      <c r="AY342" s="18" t="s">
        <v>146</v>
      </c>
      <c r="BE342" s="200">
        <f>IF(N342="základní",J342,0)</f>
        <v>0</v>
      </c>
      <c r="BF342" s="200">
        <f>IF(N342="snížená",J342,0)</f>
        <v>0</v>
      </c>
      <c r="BG342" s="200">
        <f>IF(N342="zákl. přenesená",J342,0)</f>
        <v>0</v>
      </c>
      <c r="BH342" s="200">
        <f>IF(N342="sníž. přenesená",J342,0)</f>
        <v>0</v>
      </c>
      <c r="BI342" s="200">
        <f>IF(N342="nulová",J342,0)</f>
        <v>0</v>
      </c>
      <c r="BJ342" s="18" t="s">
        <v>80</v>
      </c>
      <c r="BK342" s="200">
        <f>ROUND(I342*H342,2)</f>
        <v>0</v>
      </c>
      <c r="BL342" s="18" t="s">
        <v>153</v>
      </c>
      <c r="BM342" s="199" t="s">
        <v>563</v>
      </c>
    </row>
    <row r="343" spans="1:65" s="2" customFormat="1" ht="29.25">
      <c r="A343" s="35"/>
      <c r="B343" s="36"/>
      <c r="C343" s="37"/>
      <c r="D343" s="201" t="s">
        <v>155</v>
      </c>
      <c r="E343" s="37"/>
      <c r="F343" s="202" t="s">
        <v>564</v>
      </c>
      <c r="G343" s="37"/>
      <c r="H343" s="37"/>
      <c r="I343" s="109"/>
      <c r="J343" s="37"/>
      <c r="K343" s="37"/>
      <c r="L343" s="40"/>
      <c r="M343" s="203"/>
      <c r="N343" s="204"/>
      <c r="O343" s="65"/>
      <c r="P343" s="65"/>
      <c r="Q343" s="65"/>
      <c r="R343" s="65"/>
      <c r="S343" s="65"/>
      <c r="T343" s="66"/>
      <c r="U343" s="35"/>
      <c r="V343" s="35"/>
      <c r="W343" s="35"/>
      <c r="X343" s="35"/>
      <c r="Y343" s="35"/>
      <c r="Z343" s="35"/>
      <c r="AA343" s="35"/>
      <c r="AB343" s="35"/>
      <c r="AC343" s="35"/>
      <c r="AD343" s="35"/>
      <c r="AE343" s="35"/>
      <c r="AT343" s="18" t="s">
        <v>155</v>
      </c>
      <c r="AU343" s="18" t="s">
        <v>82</v>
      </c>
    </row>
    <row r="344" spans="1:65" s="13" customFormat="1" ht="11.25">
      <c r="B344" s="205"/>
      <c r="C344" s="206"/>
      <c r="D344" s="201" t="s">
        <v>157</v>
      </c>
      <c r="E344" s="207" t="s">
        <v>19</v>
      </c>
      <c r="F344" s="208" t="s">
        <v>565</v>
      </c>
      <c r="G344" s="206"/>
      <c r="H344" s="209">
        <v>1.012</v>
      </c>
      <c r="I344" s="210"/>
      <c r="J344" s="206"/>
      <c r="K344" s="206"/>
      <c r="L344" s="211"/>
      <c r="M344" s="212"/>
      <c r="N344" s="213"/>
      <c r="O344" s="213"/>
      <c r="P344" s="213"/>
      <c r="Q344" s="213"/>
      <c r="R344" s="213"/>
      <c r="S344" s="213"/>
      <c r="T344" s="214"/>
      <c r="AT344" s="215" t="s">
        <v>157</v>
      </c>
      <c r="AU344" s="215" t="s">
        <v>82</v>
      </c>
      <c r="AV344" s="13" t="s">
        <v>82</v>
      </c>
      <c r="AW344" s="13" t="s">
        <v>33</v>
      </c>
      <c r="AX344" s="13" t="s">
        <v>72</v>
      </c>
      <c r="AY344" s="215" t="s">
        <v>146</v>
      </c>
    </row>
    <row r="345" spans="1:65" s="2" customFormat="1" ht="16.5" customHeight="1">
      <c r="A345" s="35"/>
      <c r="B345" s="36"/>
      <c r="C345" s="188" t="s">
        <v>566</v>
      </c>
      <c r="D345" s="188" t="s">
        <v>148</v>
      </c>
      <c r="E345" s="189" t="s">
        <v>567</v>
      </c>
      <c r="F345" s="190" t="s">
        <v>568</v>
      </c>
      <c r="G345" s="191" t="s">
        <v>235</v>
      </c>
      <c r="H345" s="192">
        <v>0.187</v>
      </c>
      <c r="I345" s="193"/>
      <c r="J345" s="194">
        <f>ROUND(I345*H345,2)</f>
        <v>0</v>
      </c>
      <c r="K345" s="190" t="s">
        <v>152</v>
      </c>
      <c r="L345" s="40"/>
      <c r="M345" s="195" t="s">
        <v>19</v>
      </c>
      <c r="N345" s="196" t="s">
        <v>43</v>
      </c>
      <c r="O345" s="65"/>
      <c r="P345" s="197">
        <f>O345*H345</f>
        <v>0</v>
      </c>
      <c r="Q345" s="197">
        <v>1.0627727796999999</v>
      </c>
      <c r="R345" s="197">
        <f>Q345*H345</f>
        <v>0.19873850980389998</v>
      </c>
      <c r="S345" s="197">
        <v>0</v>
      </c>
      <c r="T345" s="198">
        <f>S345*H345</f>
        <v>0</v>
      </c>
      <c r="U345" s="35"/>
      <c r="V345" s="35"/>
      <c r="W345" s="35"/>
      <c r="X345" s="35"/>
      <c r="Y345" s="35"/>
      <c r="Z345" s="35"/>
      <c r="AA345" s="35"/>
      <c r="AB345" s="35"/>
      <c r="AC345" s="35"/>
      <c r="AD345" s="35"/>
      <c r="AE345" s="35"/>
      <c r="AR345" s="199" t="s">
        <v>153</v>
      </c>
      <c r="AT345" s="199" t="s">
        <v>148</v>
      </c>
      <c r="AU345" s="199" t="s">
        <v>82</v>
      </c>
      <c r="AY345" s="18" t="s">
        <v>146</v>
      </c>
      <c r="BE345" s="200">
        <f>IF(N345="základní",J345,0)</f>
        <v>0</v>
      </c>
      <c r="BF345" s="200">
        <f>IF(N345="snížená",J345,0)</f>
        <v>0</v>
      </c>
      <c r="BG345" s="200">
        <f>IF(N345="zákl. přenesená",J345,0)</f>
        <v>0</v>
      </c>
      <c r="BH345" s="200">
        <f>IF(N345="sníž. přenesená",J345,0)</f>
        <v>0</v>
      </c>
      <c r="BI345" s="200">
        <f>IF(N345="nulová",J345,0)</f>
        <v>0</v>
      </c>
      <c r="BJ345" s="18" t="s">
        <v>80</v>
      </c>
      <c r="BK345" s="200">
        <f>ROUND(I345*H345,2)</f>
        <v>0</v>
      </c>
      <c r="BL345" s="18" t="s">
        <v>153</v>
      </c>
      <c r="BM345" s="199" t="s">
        <v>569</v>
      </c>
    </row>
    <row r="346" spans="1:65" s="2" customFormat="1" ht="29.25">
      <c r="A346" s="35"/>
      <c r="B346" s="36"/>
      <c r="C346" s="37"/>
      <c r="D346" s="201" t="s">
        <v>155</v>
      </c>
      <c r="E346" s="37"/>
      <c r="F346" s="202" t="s">
        <v>570</v>
      </c>
      <c r="G346" s="37"/>
      <c r="H346" s="37"/>
      <c r="I346" s="109"/>
      <c r="J346" s="37"/>
      <c r="K346" s="37"/>
      <c r="L346" s="40"/>
      <c r="M346" s="203"/>
      <c r="N346" s="204"/>
      <c r="O346" s="65"/>
      <c r="P346" s="65"/>
      <c r="Q346" s="65"/>
      <c r="R346" s="65"/>
      <c r="S346" s="65"/>
      <c r="T346" s="66"/>
      <c r="U346" s="35"/>
      <c r="V346" s="35"/>
      <c r="W346" s="35"/>
      <c r="X346" s="35"/>
      <c r="Y346" s="35"/>
      <c r="Z346" s="35"/>
      <c r="AA346" s="35"/>
      <c r="AB346" s="35"/>
      <c r="AC346" s="35"/>
      <c r="AD346" s="35"/>
      <c r="AE346" s="35"/>
      <c r="AT346" s="18" t="s">
        <v>155</v>
      </c>
      <c r="AU346" s="18" t="s">
        <v>82</v>
      </c>
    </row>
    <row r="347" spans="1:65" s="13" customFormat="1" ht="11.25">
      <c r="B347" s="205"/>
      <c r="C347" s="206"/>
      <c r="D347" s="201" t="s">
        <v>157</v>
      </c>
      <c r="E347" s="207" t="s">
        <v>19</v>
      </c>
      <c r="F347" s="208" t="s">
        <v>571</v>
      </c>
      <c r="G347" s="206"/>
      <c r="H347" s="209">
        <v>5.6000000000000001E-2</v>
      </c>
      <c r="I347" s="210"/>
      <c r="J347" s="206"/>
      <c r="K347" s="206"/>
      <c r="L347" s="211"/>
      <c r="M347" s="212"/>
      <c r="N347" s="213"/>
      <c r="O347" s="213"/>
      <c r="P347" s="213"/>
      <c r="Q347" s="213"/>
      <c r="R347" s="213"/>
      <c r="S347" s="213"/>
      <c r="T347" s="214"/>
      <c r="AT347" s="215" t="s">
        <v>157</v>
      </c>
      <c r="AU347" s="215" t="s">
        <v>82</v>
      </c>
      <c r="AV347" s="13" t="s">
        <v>82</v>
      </c>
      <c r="AW347" s="13" t="s">
        <v>33</v>
      </c>
      <c r="AX347" s="13" t="s">
        <v>72</v>
      </c>
      <c r="AY347" s="215" t="s">
        <v>146</v>
      </c>
    </row>
    <row r="348" spans="1:65" s="13" customFormat="1" ht="11.25">
      <c r="B348" s="205"/>
      <c r="C348" s="206"/>
      <c r="D348" s="201" t="s">
        <v>157</v>
      </c>
      <c r="E348" s="207" t="s">
        <v>19</v>
      </c>
      <c r="F348" s="208" t="s">
        <v>572</v>
      </c>
      <c r="G348" s="206"/>
      <c r="H348" s="209">
        <v>0.13100000000000001</v>
      </c>
      <c r="I348" s="210"/>
      <c r="J348" s="206"/>
      <c r="K348" s="206"/>
      <c r="L348" s="211"/>
      <c r="M348" s="212"/>
      <c r="N348" s="213"/>
      <c r="O348" s="213"/>
      <c r="P348" s="213"/>
      <c r="Q348" s="213"/>
      <c r="R348" s="213"/>
      <c r="S348" s="213"/>
      <c r="T348" s="214"/>
      <c r="AT348" s="215" t="s">
        <v>157</v>
      </c>
      <c r="AU348" s="215" t="s">
        <v>82</v>
      </c>
      <c r="AV348" s="13" t="s">
        <v>82</v>
      </c>
      <c r="AW348" s="13" t="s">
        <v>33</v>
      </c>
      <c r="AX348" s="13" t="s">
        <v>72</v>
      </c>
      <c r="AY348" s="215" t="s">
        <v>146</v>
      </c>
    </row>
    <row r="349" spans="1:65" s="2" customFormat="1" ht="16.5" customHeight="1">
      <c r="A349" s="35"/>
      <c r="B349" s="36"/>
      <c r="C349" s="188" t="s">
        <v>573</v>
      </c>
      <c r="D349" s="188" t="s">
        <v>148</v>
      </c>
      <c r="E349" s="189" t="s">
        <v>574</v>
      </c>
      <c r="F349" s="190" t="s">
        <v>575</v>
      </c>
      <c r="G349" s="191" t="s">
        <v>235</v>
      </c>
      <c r="H349" s="192">
        <v>2.1000000000000001E-2</v>
      </c>
      <c r="I349" s="193"/>
      <c r="J349" s="194">
        <f>ROUND(I349*H349,2)</f>
        <v>0</v>
      </c>
      <c r="K349" s="190" t="s">
        <v>152</v>
      </c>
      <c r="L349" s="40"/>
      <c r="M349" s="195" t="s">
        <v>19</v>
      </c>
      <c r="N349" s="196" t="s">
        <v>43</v>
      </c>
      <c r="O349" s="65"/>
      <c r="P349" s="197">
        <f>O349*H349</f>
        <v>0</v>
      </c>
      <c r="Q349" s="197">
        <v>1.9539999999999998E-2</v>
      </c>
      <c r="R349" s="197">
        <f>Q349*H349</f>
        <v>4.1033999999999998E-4</v>
      </c>
      <c r="S349" s="197">
        <v>0</v>
      </c>
      <c r="T349" s="198">
        <f>S349*H349</f>
        <v>0</v>
      </c>
      <c r="U349" s="35"/>
      <c r="V349" s="35"/>
      <c r="W349" s="35"/>
      <c r="X349" s="35"/>
      <c r="Y349" s="35"/>
      <c r="Z349" s="35"/>
      <c r="AA349" s="35"/>
      <c r="AB349" s="35"/>
      <c r="AC349" s="35"/>
      <c r="AD349" s="35"/>
      <c r="AE349" s="35"/>
      <c r="AR349" s="199" t="s">
        <v>153</v>
      </c>
      <c r="AT349" s="199" t="s">
        <v>148</v>
      </c>
      <c r="AU349" s="199" t="s">
        <v>82</v>
      </c>
      <c r="AY349" s="18" t="s">
        <v>146</v>
      </c>
      <c r="BE349" s="200">
        <f>IF(N349="základní",J349,0)</f>
        <v>0</v>
      </c>
      <c r="BF349" s="200">
        <f>IF(N349="snížená",J349,0)</f>
        <v>0</v>
      </c>
      <c r="BG349" s="200">
        <f>IF(N349="zákl. přenesená",J349,0)</f>
        <v>0</v>
      </c>
      <c r="BH349" s="200">
        <f>IF(N349="sníž. přenesená",J349,0)</f>
        <v>0</v>
      </c>
      <c r="BI349" s="200">
        <f>IF(N349="nulová",J349,0)</f>
        <v>0</v>
      </c>
      <c r="BJ349" s="18" t="s">
        <v>80</v>
      </c>
      <c r="BK349" s="200">
        <f>ROUND(I349*H349,2)</f>
        <v>0</v>
      </c>
      <c r="BL349" s="18" t="s">
        <v>153</v>
      </c>
      <c r="BM349" s="199" t="s">
        <v>576</v>
      </c>
    </row>
    <row r="350" spans="1:65" s="2" customFormat="1" ht="11.25">
      <c r="A350" s="35"/>
      <c r="B350" s="36"/>
      <c r="C350" s="37"/>
      <c r="D350" s="201" t="s">
        <v>155</v>
      </c>
      <c r="E350" s="37"/>
      <c r="F350" s="202" t="s">
        <v>577</v>
      </c>
      <c r="G350" s="37"/>
      <c r="H350" s="37"/>
      <c r="I350" s="109"/>
      <c r="J350" s="37"/>
      <c r="K350" s="37"/>
      <c r="L350" s="40"/>
      <c r="M350" s="203"/>
      <c r="N350" s="204"/>
      <c r="O350" s="65"/>
      <c r="P350" s="65"/>
      <c r="Q350" s="65"/>
      <c r="R350" s="65"/>
      <c r="S350" s="65"/>
      <c r="T350" s="66"/>
      <c r="U350" s="35"/>
      <c r="V350" s="35"/>
      <c r="W350" s="35"/>
      <c r="X350" s="35"/>
      <c r="Y350" s="35"/>
      <c r="Z350" s="35"/>
      <c r="AA350" s="35"/>
      <c r="AB350" s="35"/>
      <c r="AC350" s="35"/>
      <c r="AD350" s="35"/>
      <c r="AE350" s="35"/>
      <c r="AT350" s="18" t="s">
        <v>155</v>
      </c>
      <c r="AU350" s="18" t="s">
        <v>82</v>
      </c>
    </row>
    <row r="351" spans="1:65" s="13" customFormat="1" ht="11.25">
      <c r="B351" s="205"/>
      <c r="C351" s="206"/>
      <c r="D351" s="201" t="s">
        <v>157</v>
      </c>
      <c r="E351" s="207" t="s">
        <v>19</v>
      </c>
      <c r="F351" s="208" t="s">
        <v>578</v>
      </c>
      <c r="G351" s="206"/>
      <c r="H351" s="209">
        <v>2.1000000000000001E-2</v>
      </c>
      <c r="I351" s="210"/>
      <c r="J351" s="206"/>
      <c r="K351" s="206"/>
      <c r="L351" s="211"/>
      <c r="M351" s="212"/>
      <c r="N351" s="213"/>
      <c r="O351" s="213"/>
      <c r="P351" s="213"/>
      <c r="Q351" s="213"/>
      <c r="R351" s="213"/>
      <c r="S351" s="213"/>
      <c r="T351" s="214"/>
      <c r="AT351" s="215" t="s">
        <v>157</v>
      </c>
      <c r="AU351" s="215" t="s">
        <v>82</v>
      </c>
      <c r="AV351" s="13" t="s">
        <v>82</v>
      </c>
      <c r="AW351" s="13" t="s">
        <v>33</v>
      </c>
      <c r="AX351" s="13" t="s">
        <v>72</v>
      </c>
      <c r="AY351" s="215" t="s">
        <v>146</v>
      </c>
    </row>
    <row r="352" spans="1:65" s="2" customFormat="1" ht="16.5" customHeight="1">
      <c r="A352" s="35"/>
      <c r="B352" s="36"/>
      <c r="C352" s="226" t="s">
        <v>579</v>
      </c>
      <c r="D352" s="226" t="s">
        <v>580</v>
      </c>
      <c r="E352" s="227" t="s">
        <v>581</v>
      </c>
      <c r="F352" s="228" t="s">
        <v>582</v>
      </c>
      <c r="G352" s="229" t="s">
        <v>235</v>
      </c>
      <c r="H352" s="230">
        <v>2.1999999999999999E-2</v>
      </c>
      <c r="I352" s="231"/>
      <c r="J352" s="232">
        <f>ROUND(I352*H352,2)</f>
        <v>0</v>
      </c>
      <c r="K352" s="228" t="s">
        <v>152</v>
      </c>
      <c r="L352" s="233"/>
      <c r="M352" s="234" t="s">
        <v>19</v>
      </c>
      <c r="N352" s="235" t="s">
        <v>43</v>
      </c>
      <c r="O352" s="65"/>
      <c r="P352" s="197">
        <f>O352*H352</f>
        <v>0</v>
      </c>
      <c r="Q352" s="197">
        <v>1</v>
      </c>
      <c r="R352" s="197">
        <f>Q352*H352</f>
        <v>2.1999999999999999E-2</v>
      </c>
      <c r="S352" s="197">
        <v>0</v>
      </c>
      <c r="T352" s="198">
        <f>S352*H352</f>
        <v>0</v>
      </c>
      <c r="U352" s="35"/>
      <c r="V352" s="35"/>
      <c r="W352" s="35"/>
      <c r="X352" s="35"/>
      <c r="Y352" s="35"/>
      <c r="Z352" s="35"/>
      <c r="AA352" s="35"/>
      <c r="AB352" s="35"/>
      <c r="AC352" s="35"/>
      <c r="AD352" s="35"/>
      <c r="AE352" s="35"/>
      <c r="AR352" s="199" t="s">
        <v>193</v>
      </c>
      <c r="AT352" s="199" t="s">
        <v>580</v>
      </c>
      <c r="AU352" s="199" t="s">
        <v>82</v>
      </c>
      <c r="AY352" s="18" t="s">
        <v>146</v>
      </c>
      <c r="BE352" s="200">
        <f>IF(N352="základní",J352,0)</f>
        <v>0</v>
      </c>
      <c r="BF352" s="200">
        <f>IF(N352="snížená",J352,0)</f>
        <v>0</v>
      </c>
      <c r="BG352" s="200">
        <f>IF(N352="zákl. přenesená",J352,0)</f>
        <v>0</v>
      </c>
      <c r="BH352" s="200">
        <f>IF(N352="sníž. přenesená",J352,0)</f>
        <v>0</v>
      </c>
      <c r="BI352" s="200">
        <f>IF(N352="nulová",J352,0)</f>
        <v>0</v>
      </c>
      <c r="BJ352" s="18" t="s">
        <v>80</v>
      </c>
      <c r="BK352" s="200">
        <f>ROUND(I352*H352,2)</f>
        <v>0</v>
      </c>
      <c r="BL352" s="18" t="s">
        <v>153</v>
      </c>
      <c r="BM352" s="199" t="s">
        <v>583</v>
      </c>
    </row>
    <row r="353" spans="1:65" s="2" customFormat="1" ht="11.25">
      <c r="A353" s="35"/>
      <c r="B353" s="36"/>
      <c r="C353" s="37"/>
      <c r="D353" s="201" t="s">
        <v>155</v>
      </c>
      <c r="E353" s="37"/>
      <c r="F353" s="202" t="s">
        <v>582</v>
      </c>
      <c r="G353" s="37"/>
      <c r="H353" s="37"/>
      <c r="I353" s="109"/>
      <c r="J353" s="37"/>
      <c r="K353" s="37"/>
      <c r="L353" s="40"/>
      <c r="M353" s="203"/>
      <c r="N353" s="204"/>
      <c r="O353" s="65"/>
      <c r="P353" s="65"/>
      <c r="Q353" s="65"/>
      <c r="R353" s="65"/>
      <c r="S353" s="65"/>
      <c r="T353" s="66"/>
      <c r="U353" s="35"/>
      <c r="V353" s="35"/>
      <c r="W353" s="35"/>
      <c r="X353" s="35"/>
      <c r="Y353" s="35"/>
      <c r="Z353" s="35"/>
      <c r="AA353" s="35"/>
      <c r="AB353" s="35"/>
      <c r="AC353" s="35"/>
      <c r="AD353" s="35"/>
      <c r="AE353" s="35"/>
      <c r="AT353" s="18" t="s">
        <v>155</v>
      </c>
      <c r="AU353" s="18" t="s">
        <v>82</v>
      </c>
    </row>
    <row r="354" spans="1:65" s="13" customFormat="1" ht="11.25">
      <c r="B354" s="205"/>
      <c r="C354" s="206"/>
      <c r="D354" s="201" t="s">
        <v>157</v>
      </c>
      <c r="E354" s="206"/>
      <c r="F354" s="208" t="s">
        <v>584</v>
      </c>
      <c r="G354" s="206"/>
      <c r="H354" s="209">
        <v>2.1999999999999999E-2</v>
      </c>
      <c r="I354" s="210"/>
      <c r="J354" s="206"/>
      <c r="K354" s="206"/>
      <c r="L354" s="211"/>
      <c r="M354" s="212"/>
      <c r="N354" s="213"/>
      <c r="O354" s="213"/>
      <c r="P354" s="213"/>
      <c r="Q354" s="213"/>
      <c r="R354" s="213"/>
      <c r="S354" s="213"/>
      <c r="T354" s="214"/>
      <c r="AT354" s="215" t="s">
        <v>157</v>
      </c>
      <c r="AU354" s="215" t="s">
        <v>82</v>
      </c>
      <c r="AV354" s="13" t="s">
        <v>82</v>
      </c>
      <c r="AW354" s="13" t="s">
        <v>4</v>
      </c>
      <c r="AX354" s="13" t="s">
        <v>80</v>
      </c>
      <c r="AY354" s="215" t="s">
        <v>146</v>
      </c>
    </row>
    <row r="355" spans="1:65" s="2" customFormat="1" ht="16.5" customHeight="1">
      <c r="A355" s="35"/>
      <c r="B355" s="36"/>
      <c r="C355" s="188" t="s">
        <v>585</v>
      </c>
      <c r="D355" s="188" t="s">
        <v>148</v>
      </c>
      <c r="E355" s="189" t="s">
        <v>586</v>
      </c>
      <c r="F355" s="190" t="s">
        <v>587</v>
      </c>
      <c r="G355" s="191" t="s">
        <v>235</v>
      </c>
      <c r="H355" s="192">
        <v>0.27100000000000002</v>
      </c>
      <c r="I355" s="193"/>
      <c r="J355" s="194">
        <f>ROUND(I355*H355,2)</f>
        <v>0</v>
      </c>
      <c r="K355" s="190" t="s">
        <v>152</v>
      </c>
      <c r="L355" s="40"/>
      <c r="M355" s="195" t="s">
        <v>19</v>
      </c>
      <c r="N355" s="196" t="s">
        <v>43</v>
      </c>
      <c r="O355" s="65"/>
      <c r="P355" s="197">
        <f>O355*H355</f>
        <v>0</v>
      </c>
      <c r="Q355" s="197">
        <v>1.7090000000000001E-2</v>
      </c>
      <c r="R355" s="197">
        <f>Q355*H355</f>
        <v>4.6313900000000009E-3</v>
      </c>
      <c r="S355" s="197">
        <v>0</v>
      </c>
      <c r="T355" s="198">
        <f>S355*H355</f>
        <v>0</v>
      </c>
      <c r="U355" s="35"/>
      <c r="V355" s="35"/>
      <c r="W355" s="35"/>
      <c r="X355" s="35"/>
      <c r="Y355" s="35"/>
      <c r="Z355" s="35"/>
      <c r="AA355" s="35"/>
      <c r="AB355" s="35"/>
      <c r="AC355" s="35"/>
      <c r="AD355" s="35"/>
      <c r="AE355" s="35"/>
      <c r="AR355" s="199" t="s">
        <v>153</v>
      </c>
      <c r="AT355" s="199" t="s">
        <v>148</v>
      </c>
      <c r="AU355" s="199" t="s">
        <v>82</v>
      </c>
      <c r="AY355" s="18" t="s">
        <v>146</v>
      </c>
      <c r="BE355" s="200">
        <f>IF(N355="základní",J355,0)</f>
        <v>0</v>
      </c>
      <c r="BF355" s="200">
        <f>IF(N355="snížená",J355,0)</f>
        <v>0</v>
      </c>
      <c r="BG355" s="200">
        <f>IF(N355="zákl. přenesená",J355,0)</f>
        <v>0</v>
      </c>
      <c r="BH355" s="200">
        <f>IF(N355="sníž. přenesená",J355,0)</f>
        <v>0</v>
      </c>
      <c r="BI355" s="200">
        <f>IF(N355="nulová",J355,0)</f>
        <v>0</v>
      </c>
      <c r="BJ355" s="18" t="s">
        <v>80</v>
      </c>
      <c r="BK355" s="200">
        <f>ROUND(I355*H355,2)</f>
        <v>0</v>
      </c>
      <c r="BL355" s="18" t="s">
        <v>153</v>
      </c>
      <c r="BM355" s="199" t="s">
        <v>588</v>
      </c>
    </row>
    <row r="356" spans="1:65" s="2" customFormat="1" ht="11.25">
      <c r="A356" s="35"/>
      <c r="B356" s="36"/>
      <c r="C356" s="37"/>
      <c r="D356" s="201" t="s">
        <v>155</v>
      </c>
      <c r="E356" s="37"/>
      <c r="F356" s="202" t="s">
        <v>589</v>
      </c>
      <c r="G356" s="37"/>
      <c r="H356" s="37"/>
      <c r="I356" s="109"/>
      <c r="J356" s="37"/>
      <c r="K356" s="37"/>
      <c r="L356" s="40"/>
      <c r="M356" s="203"/>
      <c r="N356" s="204"/>
      <c r="O356" s="65"/>
      <c r="P356" s="65"/>
      <c r="Q356" s="65"/>
      <c r="R356" s="65"/>
      <c r="S356" s="65"/>
      <c r="T356" s="66"/>
      <c r="U356" s="35"/>
      <c r="V356" s="35"/>
      <c r="W356" s="35"/>
      <c r="X356" s="35"/>
      <c r="Y356" s="35"/>
      <c r="Z356" s="35"/>
      <c r="AA356" s="35"/>
      <c r="AB356" s="35"/>
      <c r="AC356" s="35"/>
      <c r="AD356" s="35"/>
      <c r="AE356" s="35"/>
      <c r="AT356" s="18" t="s">
        <v>155</v>
      </c>
      <c r="AU356" s="18" t="s">
        <v>82</v>
      </c>
    </row>
    <row r="357" spans="1:65" s="13" customFormat="1" ht="11.25">
      <c r="B357" s="205"/>
      <c r="C357" s="206"/>
      <c r="D357" s="201" t="s">
        <v>157</v>
      </c>
      <c r="E357" s="207" t="s">
        <v>19</v>
      </c>
      <c r="F357" s="208" t="s">
        <v>590</v>
      </c>
      <c r="G357" s="206"/>
      <c r="H357" s="209">
        <v>0.124</v>
      </c>
      <c r="I357" s="210"/>
      <c r="J357" s="206"/>
      <c r="K357" s="206"/>
      <c r="L357" s="211"/>
      <c r="M357" s="212"/>
      <c r="N357" s="213"/>
      <c r="O357" s="213"/>
      <c r="P357" s="213"/>
      <c r="Q357" s="213"/>
      <c r="R357" s="213"/>
      <c r="S357" s="213"/>
      <c r="T357" s="214"/>
      <c r="AT357" s="215" t="s">
        <v>157</v>
      </c>
      <c r="AU357" s="215" t="s">
        <v>82</v>
      </c>
      <c r="AV357" s="13" t="s">
        <v>82</v>
      </c>
      <c r="AW357" s="13" t="s">
        <v>33</v>
      </c>
      <c r="AX357" s="13" t="s">
        <v>72</v>
      </c>
      <c r="AY357" s="215" t="s">
        <v>146</v>
      </c>
    </row>
    <row r="358" spans="1:65" s="13" customFormat="1" ht="11.25">
      <c r="B358" s="205"/>
      <c r="C358" s="206"/>
      <c r="D358" s="201" t="s">
        <v>157</v>
      </c>
      <c r="E358" s="207" t="s">
        <v>19</v>
      </c>
      <c r="F358" s="208" t="s">
        <v>591</v>
      </c>
      <c r="G358" s="206"/>
      <c r="H358" s="209">
        <v>0.124</v>
      </c>
      <c r="I358" s="210"/>
      <c r="J358" s="206"/>
      <c r="K358" s="206"/>
      <c r="L358" s="211"/>
      <c r="M358" s="212"/>
      <c r="N358" s="213"/>
      <c r="O358" s="213"/>
      <c r="P358" s="213"/>
      <c r="Q358" s="213"/>
      <c r="R358" s="213"/>
      <c r="S358" s="213"/>
      <c r="T358" s="214"/>
      <c r="AT358" s="215" t="s">
        <v>157</v>
      </c>
      <c r="AU358" s="215" t="s">
        <v>82</v>
      </c>
      <c r="AV358" s="13" t="s">
        <v>82</v>
      </c>
      <c r="AW358" s="13" t="s">
        <v>33</v>
      </c>
      <c r="AX358" s="13" t="s">
        <v>72</v>
      </c>
      <c r="AY358" s="215" t="s">
        <v>146</v>
      </c>
    </row>
    <row r="359" spans="1:65" s="13" customFormat="1" ht="11.25">
      <c r="B359" s="205"/>
      <c r="C359" s="206"/>
      <c r="D359" s="201" t="s">
        <v>157</v>
      </c>
      <c r="E359" s="207" t="s">
        <v>19</v>
      </c>
      <c r="F359" s="208" t="s">
        <v>592</v>
      </c>
      <c r="G359" s="206"/>
      <c r="H359" s="209">
        <v>2.3E-2</v>
      </c>
      <c r="I359" s="210"/>
      <c r="J359" s="206"/>
      <c r="K359" s="206"/>
      <c r="L359" s="211"/>
      <c r="M359" s="212"/>
      <c r="N359" s="213"/>
      <c r="O359" s="213"/>
      <c r="P359" s="213"/>
      <c r="Q359" s="213"/>
      <c r="R359" s="213"/>
      <c r="S359" s="213"/>
      <c r="T359" s="214"/>
      <c r="AT359" s="215" t="s">
        <v>157</v>
      </c>
      <c r="AU359" s="215" t="s">
        <v>82</v>
      </c>
      <c r="AV359" s="13" t="s">
        <v>82</v>
      </c>
      <c r="AW359" s="13" t="s">
        <v>33</v>
      </c>
      <c r="AX359" s="13" t="s">
        <v>72</v>
      </c>
      <c r="AY359" s="215" t="s">
        <v>146</v>
      </c>
    </row>
    <row r="360" spans="1:65" s="2" customFormat="1" ht="16.5" customHeight="1">
      <c r="A360" s="35"/>
      <c r="B360" s="36"/>
      <c r="C360" s="226" t="s">
        <v>593</v>
      </c>
      <c r="D360" s="226" t="s">
        <v>580</v>
      </c>
      <c r="E360" s="227" t="s">
        <v>594</v>
      </c>
      <c r="F360" s="228" t="s">
        <v>595</v>
      </c>
      <c r="G360" s="229" t="s">
        <v>235</v>
      </c>
      <c r="H360" s="230">
        <v>0.28499999999999998</v>
      </c>
      <c r="I360" s="231"/>
      <c r="J360" s="232">
        <f>ROUND(I360*H360,2)</f>
        <v>0</v>
      </c>
      <c r="K360" s="228" t="s">
        <v>152</v>
      </c>
      <c r="L360" s="233"/>
      <c r="M360" s="234" t="s">
        <v>19</v>
      </c>
      <c r="N360" s="235" t="s">
        <v>43</v>
      </c>
      <c r="O360" s="65"/>
      <c r="P360" s="197">
        <f>O360*H360</f>
        <v>0</v>
      </c>
      <c r="Q360" s="197">
        <v>1</v>
      </c>
      <c r="R360" s="197">
        <f>Q360*H360</f>
        <v>0.28499999999999998</v>
      </c>
      <c r="S360" s="197">
        <v>0</v>
      </c>
      <c r="T360" s="198">
        <f>S360*H360</f>
        <v>0</v>
      </c>
      <c r="U360" s="35"/>
      <c r="V360" s="35"/>
      <c r="W360" s="35"/>
      <c r="X360" s="35"/>
      <c r="Y360" s="35"/>
      <c r="Z360" s="35"/>
      <c r="AA360" s="35"/>
      <c r="AB360" s="35"/>
      <c r="AC360" s="35"/>
      <c r="AD360" s="35"/>
      <c r="AE360" s="35"/>
      <c r="AR360" s="199" t="s">
        <v>193</v>
      </c>
      <c r="AT360" s="199" t="s">
        <v>580</v>
      </c>
      <c r="AU360" s="199" t="s">
        <v>82</v>
      </c>
      <c r="AY360" s="18" t="s">
        <v>146</v>
      </c>
      <c r="BE360" s="200">
        <f>IF(N360="základní",J360,0)</f>
        <v>0</v>
      </c>
      <c r="BF360" s="200">
        <f>IF(N360="snížená",J360,0)</f>
        <v>0</v>
      </c>
      <c r="BG360" s="200">
        <f>IF(N360="zákl. přenesená",J360,0)</f>
        <v>0</v>
      </c>
      <c r="BH360" s="200">
        <f>IF(N360="sníž. přenesená",J360,0)</f>
        <v>0</v>
      </c>
      <c r="BI360" s="200">
        <f>IF(N360="nulová",J360,0)</f>
        <v>0</v>
      </c>
      <c r="BJ360" s="18" t="s">
        <v>80</v>
      </c>
      <c r="BK360" s="200">
        <f>ROUND(I360*H360,2)</f>
        <v>0</v>
      </c>
      <c r="BL360" s="18" t="s">
        <v>153</v>
      </c>
      <c r="BM360" s="199" t="s">
        <v>596</v>
      </c>
    </row>
    <row r="361" spans="1:65" s="2" customFormat="1" ht="11.25">
      <c r="A361" s="35"/>
      <c r="B361" s="36"/>
      <c r="C361" s="37"/>
      <c r="D361" s="201" t="s">
        <v>155</v>
      </c>
      <c r="E361" s="37"/>
      <c r="F361" s="202" t="s">
        <v>595</v>
      </c>
      <c r="G361" s="37"/>
      <c r="H361" s="37"/>
      <c r="I361" s="109"/>
      <c r="J361" s="37"/>
      <c r="K361" s="37"/>
      <c r="L361" s="40"/>
      <c r="M361" s="203"/>
      <c r="N361" s="204"/>
      <c r="O361" s="65"/>
      <c r="P361" s="65"/>
      <c r="Q361" s="65"/>
      <c r="R361" s="65"/>
      <c r="S361" s="65"/>
      <c r="T361" s="66"/>
      <c r="U361" s="35"/>
      <c r="V361" s="35"/>
      <c r="W361" s="35"/>
      <c r="X361" s="35"/>
      <c r="Y361" s="35"/>
      <c r="Z361" s="35"/>
      <c r="AA361" s="35"/>
      <c r="AB361" s="35"/>
      <c r="AC361" s="35"/>
      <c r="AD361" s="35"/>
      <c r="AE361" s="35"/>
      <c r="AT361" s="18" t="s">
        <v>155</v>
      </c>
      <c r="AU361" s="18" t="s">
        <v>82</v>
      </c>
    </row>
    <row r="362" spans="1:65" s="13" customFormat="1" ht="11.25">
      <c r="B362" s="205"/>
      <c r="C362" s="206"/>
      <c r="D362" s="201" t="s">
        <v>157</v>
      </c>
      <c r="E362" s="206"/>
      <c r="F362" s="208" t="s">
        <v>597</v>
      </c>
      <c r="G362" s="206"/>
      <c r="H362" s="209">
        <v>0.28499999999999998</v>
      </c>
      <c r="I362" s="210"/>
      <c r="J362" s="206"/>
      <c r="K362" s="206"/>
      <c r="L362" s="211"/>
      <c r="M362" s="212"/>
      <c r="N362" s="213"/>
      <c r="O362" s="213"/>
      <c r="P362" s="213"/>
      <c r="Q362" s="213"/>
      <c r="R362" s="213"/>
      <c r="S362" s="213"/>
      <c r="T362" s="214"/>
      <c r="AT362" s="215" t="s">
        <v>157</v>
      </c>
      <c r="AU362" s="215" t="s">
        <v>82</v>
      </c>
      <c r="AV362" s="13" t="s">
        <v>82</v>
      </c>
      <c r="AW362" s="13" t="s">
        <v>4</v>
      </c>
      <c r="AX362" s="13" t="s">
        <v>80</v>
      </c>
      <c r="AY362" s="215" t="s">
        <v>146</v>
      </c>
    </row>
    <row r="363" spans="1:65" s="2" customFormat="1" ht="16.5" customHeight="1">
      <c r="A363" s="35"/>
      <c r="B363" s="36"/>
      <c r="C363" s="188" t="s">
        <v>598</v>
      </c>
      <c r="D363" s="188" t="s">
        <v>148</v>
      </c>
      <c r="E363" s="189" t="s">
        <v>599</v>
      </c>
      <c r="F363" s="190" t="s">
        <v>600</v>
      </c>
      <c r="G363" s="191" t="s">
        <v>161</v>
      </c>
      <c r="H363" s="192">
        <v>0.49</v>
      </c>
      <c r="I363" s="193"/>
      <c r="J363" s="194">
        <f>ROUND(I363*H363,2)</f>
        <v>0</v>
      </c>
      <c r="K363" s="190" t="s">
        <v>152</v>
      </c>
      <c r="L363" s="40"/>
      <c r="M363" s="195" t="s">
        <v>19</v>
      </c>
      <c r="N363" s="196" t="s">
        <v>43</v>
      </c>
      <c r="O363" s="65"/>
      <c r="P363" s="197">
        <f>O363*H363</f>
        <v>0</v>
      </c>
      <c r="Q363" s="197">
        <v>2.4533999999999998</v>
      </c>
      <c r="R363" s="197">
        <f>Q363*H363</f>
        <v>1.2021659999999998</v>
      </c>
      <c r="S363" s="197">
        <v>0</v>
      </c>
      <c r="T363" s="198">
        <f>S363*H363</f>
        <v>0</v>
      </c>
      <c r="U363" s="35"/>
      <c r="V363" s="35"/>
      <c r="W363" s="35"/>
      <c r="X363" s="35"/>
      <c r="Y363" s="35"/>
      <c r="Z363" s="35"/>
      <c r="AA363" s="35"/>
      <c r="AB363" s="35"/>
      <c r="AC363" s="35"/>
      <c r="AD363" s="35"/>
      <c r="AE363" s="35"/>
      <c r="AR363" s="199" t="s">
        <v>153</v>
      </c>
      <c r="AT363" s="199" t="s">
        <v>148</v>
      </c>
      <c r="AU363" s="199" t="s">
        <v>82</v>
      </c>
      <c r="AY363" s="18" t="s">
        <v>146</v>
      </c>
      <c r="BE363" s="200">
        <f>IF(N363="základní",J363,0)</f>
        <v>0</v>
      </c>
      <c r="BF363" s="200">
        <f>IF(N363="snížená",J363,0)</f>
        <v>0</v>
      </c>
      <c r="BG363" s="200">
        <f>IF(N363="zákl. přenesená",J363,0)</f>
        <v>0</v>
      </c>
      <c r="BH363" s="200">
        <f>IF(N363="sníž. přenesená",J363,0)</f>
        <v>0</v>
      </c>
      <c r="BI363" s="200">
        <f>IF(N363="nulová",J363,0)</f>
        <v>0</v>
      </c>
      <c r="BJ363" s="18" t="s">
        <v>80</v>
      </c>
      <c r="BK363" s="200">
        <f>ROUND(I363*H363,2)</f>
        <v>0</v>
      </c>
      <c r="BL363" s="18" t="s">
        <v>153</v>
      </c>
      <c r="BM363" s="199" t="s">
        <v>601</v>
      </c>
    </row>
    <row r="364" spans="1:65" s="2" customFormat="1" ht="11.25">
      <c r="A364" s="35"/>
      <c r="B364" s="36"/>
      <c r="C364" s="37"/>
      <c r="D364" s="201" t="s">
        <v>155</v>
      </c>
      <c r="E364" s="37"/>
      <c r="F364" s="202" t="s">
        <v>602</v>
      </c>
      <c r="G364" s="37"/>
      <c r="H364" s="37"/>
      <c r="I364" s="109"/>
      <c r="J364" s="37"/>
      <c r="K364" s="37"/>
      <c r="L364" s="40"/>
      <c r="M364" s="203"/>
      <c r="N364" s="204"/>
      <c r="O364" s="65"/>
      <c r="P364" s="65"/>
      <c r="Q364" s="65"/>
      <c r="R364" s="65"/>
      <c r="S364" s="65"/>
      <c r="T364" s="66"/>
      <c r="U364" s="35"/>
      <c r="V364" s="35"/>
      <c r="W364" s="35"/>
      <c r="X364" s="35"/>
      <c r="Y364" s="35"/>
      <c r="Z364" s="35"/>
      <c r="AA364" s="35"/>
      <c r="AB364" s="35"/>
      <c r="AC364" s="35"/>
      <c r="AD364" s="35"/>
      <c r="AE364" s="35"/>
      <c r="AT364" s="18" t="s">
        <v>155</v>
      </c>
      <c r="AU364" s="18" t="s">
        <v>82</v>
      </c>
    </row>
    <row r="365" spans="1:65" s="14" customFormat="1" ht="11.25">
      <c r="B365" s="216"/>
      <c r="C365" s="217"/>
      <c r="D365" s="201" t="s">
        <v>157</v>
      </c>
      <c r="E365" s="218" t="s">
        <v>19</v>
      </c>
      <c r="F365" s="219" t="s">
        <v>603</v>
      </c>
      <c r="G365" s="217"/>
      <c r="H365" s="218" t="s">
        <v>19</v>
      </c>
      <c r="I365" s="220"/>
      <c r="J365" s="217"/>
      <c r="K365" s="217"/>
      <c r="L365" s="221"/>
      <c r="M365" s="222"/>
      <c r="N365" s="223"/>
      <c r="O365" s="223"/>
      <c r="P365" s="223"/>
      <c r="Q365" s="223"/>
      <c r="R365" s="223"/>
      <c r="S365" s="223"/>
      <c r="T365" s="224"/>
      <c r="AT365" s="225" t="s">
        <v>157</v>
      </c>
      <c r="AU365" s="225" t="s">
        <v>82</v>
      </c>
      <c r="AV365" s="14" t="s">
        <v>80</v>
      </c>
      <c r="AW365" s="14" t="s">
        <v>33</v>
      </c>
      <c r="AX365" s="14" t="s">
        <v>72</v>
      </c>
      <c r="AY365" s="225" t="s">
        <v>146</v>
      </c>
    </row>
    <row r="366" spans="1:65" s="13" customFormat="1" ht="11.25">
      <c r="B366" s="205"/>
      <c r="C366" s="206"/>
      <c r="D366" s="201" t="s">
        <v>157</v>
      </c>
      <c r="E366" s="207" t="s">
        <v>19</v>
      </c>
      <c r="F366" s="208" t="s">
        <v>604</v>
      </c>
      <c r="G366" s="206"/>
      <c r="H366" s="209">
        <v>0.245</v>
      </c>
      <c r="I366" s="210"/>
      <c r="J366" s="206"/>
      <c r="K366" s="206"/>
      <c r="L366" s="211"/>
      <c r="M366" s="212"/>
      <c r="N366" s="213"/>
      <c r="O366" s="213"/>
      <c r="P366" s="213"/>
      <c r="Q366" s="213"/>
      <c r="R366" s="213"/>
      <c r="S366" s="213"/>
      <c r="T366" s="214"/>
      <c r="AT366" s="215" t="s">
        <v>157</v>
      </c>
      <c r="AU366" s="215" t="s">
        <v>82</v>
      </c>
      <c r="AV366" s="13" t="s">
        <v>82</v>
      </c>
      <c r="AW366" s="13" t="s">
        <v>33</v>
      </c>
      <c r="AX366" s="13" t="s">
        <v>72</v>
      </c>
      <c r="AY366" s="215" t="s">
        <v>146</v>
      </c>
    </row>
    <row r="367" spans="1:65" s="14" customFormat="1" ht="11.25">
      <c r="B367" s="216"/>
      <c r="C367" s="217"/>
      <c r="D367" s="201" t="s">
        <v>157</v>
      </c>
      <c r="E367" s="218" t="s">
        <v>19</v>
      </c>
      <c r="F367" s="219" t="s">
        <v>605</v>
      </c>
      <c r="G367" s="217"/>
      <c r="H367" s="218" t="s">
        <v>19</v>
      </c>
      <c r="I367" s="220"/>
      <c r="J367" s="217"/>
      <c r="K367" s="217"/>
      <c r="L367" s="221"/>
      <c r="M367" s="222"/>
      <c r="N367" s="223"/>
      <c r="O367" s="223"/>
      <c r="P367" s="223"/>
      <c r="Q367" s="223"/>
      <c r="R367" s="223"/>
      <c r="S367" s="223"/>
      <c r="T367" s="224"/>
      <c r="AT367" s="225" t="s">
        <v>157</v>
      </c>
      <c r="AU367" s="225" t="s">
        <v>82</v>
      </c>
      <c r="AV367" s="14" t="s">
        <v>80</v>
      </c>
      <c r="AW367" s="14" t="s">
        <v>33</v>
      </c>
      <c r="AX367" s="14" t="s">
        <v>72</v>
      </c>
      <c r="AY367" s="225" t="s">
        <v>146</v>
      </c>
    </row>
    <row r="368" spans="1:65" s="13" customFormat="1" ht="11.25">
      <c r="B368" s="205"/>
      <c r="C368" s="206"/>
      <c r="D368" s="201" t="s">
        <v>157</v>
      </c>
      <c r="E368" s="207" t="s">
        <v>19</v>
      </c>
      <c r="F368" s="208" t="s">
        <v>604</v>
      </c>
      <c r="G368" s="206"/>
      <c r="H368" s="209">
        <v>0.245</v>
      </c>
      <c r="I368" s="210"/>
      <c r="J368" s="206"/>
      <c r="K368" s="206"/>
      <c r="L368" s="211"/>
      <c r="M368" s="212"/>
      <c r="N368" s="213"/>
      <c r="O368" s="213"/>
      <c r="P368" s="213"/>
      <c r="Q368" s="213"/>
      <c r="R368" s="213"/>
      <c r="S368" s="213"/>
      <c r="T368" s="214"/>
      <c r="AT368" s="215" t="s">
        <v>157</v>
      </c>
      <c r="AU368" s="215" t="s">
        <v>82</v>
      </c>
      <c r="AV368" s="13" t="s">
        <v>82</v>
      </c>
      <c r="AW368" s="13" t="s">
        <v>33</v>
      </c>
      <c r="AX368" s="13" t="s">
        <v>72</v>
      </c>
      <c r="AY368" s="215" t="s">
        <v>146</v>
      </c>
    </row>
    <row r="369" spans="1:65" s="2" customFormat="1" ht="16.5" customHeight="1">
      <c r="A369" s="35"/>
      <c r="B369" s="36"/>
      <c r="C369" s="188" t="s">
        <v>606</v>
      </c>
      <c r="D369" s="188" t="s">
        <v>148</v>
      </c>
      <c r="E369" s="189" t="s">
        <v>607</v>
      </c>
      <c r="F369" s="190" t="s">
        <v>608</v>
      </c>
      <c r="G369" s="191" t="s">
        <v>151</v>
      </c>
      <c r="H369" s="192">
        <v>15.53</v>
      </c>
      <c r="I369" s="193"/>
      <c r="J369" s="194">
        <f>ROUND(I369*H369,2)</f>
        <v>0</v>
      </c>
      <c r="K369" s="190" t="s">
        <v>152</v>
      </c>
      <c r="L369" s="40"/>
      <c r="M369" s="195" t="s">
        <v>19</v>
      </c>
      <c r="N369" s="196" t="s">
        <v>43</v>
      </c>
      <c r="O369" s="65"/>
      <c r="P369" s="197">
        <f>O369*H369</f>
        <v>0</v>
      </c>
      <c r="Q369" s="197">
        <v>5.1946400000000004E-3</v>
      </c>
      <c r="R369" s="197">
        <f>Q369*H369</f>
        <v>8.0672759199999999E-2</v>
      </c>
      <c r="S369" s="197">
        <v>0</v>
      </c>
      <c r="T369" s="198">
        <f>S369*H369</f>
        <v>0</v>
      </c>
      <c r="U369" s="35"/>
      <c r="V369" s="35"/>
      <c r="W369" s="35"/>
      <c r="X369" s="35"/>
      <c r="Y369" s="35"/>
      <c r="Z369" s="35"/>
      <c r="AA369" s="35"/>
      <c r="AB369" s="35"/>
      <c r="AC369" s="35"/>
      <c r="AD369" s="35"/>
      <c r="AE369" s="35"/>
      <c r="AR369" s="199" t="s">
        <v>153</v>
      </c>
      <c r="AT369" s="199" t="s">
        <v>148</v>
      </c>
      <c r="AU369" s="199" t="s">
        <v>82</v>
      </c>
      <c r="AY369" s="18" t="s">
        <v>146</v>
      </c>
      <c r="BE369" s="200">
        <f>IF(N369="základní",J369,0)</f>
        <v>0</v>
      </c>
      <c r="BF369" s="200">
        <f>IF(N369="snížená",J369,0)</f>
        <v>0</v>
      </c>
      <c r="BG369" s="200">
        <f>IF(N369="zákl. přenesená",J369,0)</f>
        <v>0</v>
      </c>
      <c r="BH369" s="200">
        <f>IF(N369="sníž. přenesená",J369,0)</f>
        <v>0</v>
      </c>
      <c r="BI369" s="200">
        <f>IF(N369="nulová",J369,0)</f>
        <v>0</v>
      </c>
      <c r="BJ369" s="18" t="s">
        <v>80</v>
      </c>
      <c r="BK369" s="200">
        <f>ROUND(I369*H369,2)</f>
        <v>0</v>
      </c>
      <c r="BL369" s="18" t="s">
        <v>153</v>
      </c>
      <c r="BM369" s="199" t="s">
        <v>609</v>
      </c>
    </row>
    <row r="370" spans="1:65" s="2" customFormat="1" ht="11.25">
      <c r="A370" s="35"/>
      <c r="B370" s="36"/>
      <c r="C370" s="37"/>
      <c r="D370" s="201" t="s">
        <v>155</v>
      </c>
      <c r="E370" s="37"/>
      <c r="F370" s="202" t="s">
        <v>610</v>
      </c>
      <c r="G370" s="37"/>
      <c r="H370" s="37"/>
      <c r="I370" s="109"/>
      <c r="J370" s="37"/>
      <c r="K370" s="37"/>
      <c r="L370" s="40"/>
      <c r="M370" s="203"/>
      <c r="N370" s="204"/>
      <c r="O370" s="65"/>
      <c r="P370" s="65"/>
      <c r="Q370" s="65"/>
      <c r="R370" s="65"/>
      <c r="S370" s="65"/>
      <c r="T370" s="66"/>
      <c r="U370" s="35"/>
      <c r="V370" s="35"/>
      <c r="W370" s="35"/>
      <c r="X370" s="35"/>
      <c r="Y370" s="35"/>
      <c r="Z370" s="35"/>
      <c r="AA370" s="35"/>
      <c r="AB370" s="35"/>
      <c r="AC370" s="35"/>
      <c r="AD370" s="35"/>
      <c r="AE370" s="35"/>
      <c r="AT370" s="18" t="s">
        <v>155</v>
      </c>
      <c r="AU370" s="18" t="s">
        <v>82</v>
      </c>
    </row>
    <row r="371" spans="1:65" s="14" customFormat="1" ht="11.25">
      <c r="B371" s="216"/>
      <c r="C371" s="217"/>
      <c r="D371" s="201" t="s">
        <v>157</v>
      </c>
      <c r="E371" s="218" t="s">
        <v>19</v>
      </c>
      <c r="F371" s="219" t="s">
        <v>603</v>
      </c>
      <c r="G371" s="217"/>
      <c r="H371" s="218" t="s">
        <v>19</v>
      </c>
      <c r="I371" s="220"/>
      <c r="J371" s="217"/>
      <c r="K371" s="217"/>
      <c r="L371" s="221"/>
      <c r="M371" s="222"/>
      <c r="N371" s="223"/>
      <c r="O371" s="223"/>
      <c r="P371" s="223"/>
      <c r="Q371" s="223"/>
      <c r="R371" s="223"/>
      <c r="S371" s="223"/>
      <c r="T371" s="224"/>
      <c r="AT371" s="225" t="s">
        <v>157</v>
      </c>
      <c r="AU371" s="225" t="s">
        <v>82</v>
      </c>
      <c r="AV371" s="14" t="s">
        <v>80</v>
      </c>
      <c r="AW371" s="14" t="s">
        <v>33</v>
      </c>
      <c r="AX371" s="14" t="s">
        <v>72</v>
      </c>
      <c r="AY371" s="225" t="s">
        <v>146</v>
      </c>
    </row>
    <row r="372" spans="1:65" s="13" customFormat="1" ht="11.25">
      <c r="B372" s="205"/>
      <c r="C372" s="206"/>
      <c r="D372" s="201" t="s">
        <v>157</v>
      </c>
      <c r="E372" s="207" t="s">
        <v>19</v>
      </c>
      <c r="F372" s="208" t="s">
        <v>611</v>
      </c>
      <c r="G372" s="206"/>
      <c r="H372" s="209">
        <v>7.7649999999999997</v>
      </c>
      <c r="I372" s="210"/>
      <c r="J372" s="206"/>
      <c r="K372" s="206"/>
      <c r="L372" s="211"/>
      <c r="M372" s="212"/>
      <c r="N372" s="213"/>
      <c r="O372" s="213"/>
      <c r="P372" s="213"/>
      <c r="Q372" s="213"/>
      <c r="R372" s="213"/>
      <c r="S372" s="213"/>
      <c r="T372" s="214"/>
      <c r="AT372" s="215" t="s">
        <v>157</v>
      </c>
      <c r="AU372" s="215" t="s">
        <v>82</v>
      </c>
      <c r="AV372" s="13" t="s">
        <v>82</v>
      </c>
      <c r="AW372" s="13" t="s">
        <v>33</v>
      </c>
      <c r="AX372" s="13" t="s">
        <v>72</v>
      </c>
      <c r="AY372" s="215" t="s">
        <v>146</v>
      </c>
    </row>
    <row r="373" spans="1:65" s="14" customFormat="1" ht="11.25">
      <c r="B373" s="216"/>
      <c r="C373" s="217"/>
      <c r="D373" s="201" t="s">
        <v>157</v>
      </c>
      <c r="E373" s="218" t="s">
        <v>19</v>
      </c>
      <c r="F373" s="219" t="s">
        <v>605</v>
      </c>
      <c r="G373" s="217"/>
      <c r="H373" s="218" t="s">
        <v>19</v>
      </c>
      <c r="I373" s="220"/>
      <c r="J373" s="217"/>
      <c r="K373" s="217"/>
      <c r="L373" s="221"/>
      <c r="M373" s="222"/>
      <c r="N373" s="223"/>
      <c r="O373" s="223"/>
      <c r="P373" s="223"/>
      <c r="Q373" s="223"/>
      <c r="R373" s="223"/>
      <c r="S373" s="223"/>
      <c r="T373" s="224"/>
      <c r="AT373" s="225" t="s">
        <v>157</v>
      </c>
      <c r="AU373" s="225" t="s">
        <v>82</v>
      </c>
      <c r="AV373" s="14" t="s">
        <v>80</v>
      </c>
      <c r="AW373" s="14" t="s">
        <v>33</v>
      </c>
      <c r="AX373" s="14" t="s">
        <v>72</v>
      </c>
      <c r="AY373" s="225" t="s">
        <v>146</v>
      </c>
    </row>
    <row r="374" spans="1:65" s="13" customFormat="1" ht="11.25">
      <c r="B374" s="205"/>
      <c r="C374" s="206"/>
      <c r="D374" s="201" t="s">
        <v>157</v>
      </c>
      <c r="E374" s="207" t="s">
        <v>19</v>
      </c>
      <c r="F374" s="208" t="s">
        <v>611</v>
      </c>
      <c r="G374" s="206"/>
      <c r="H374" s="209">
        <v>7.7649999999999997</v>
      </c>
      <c r="I374" s="210"/>
      <c r="J374" s="206"/>
      <c r="K374" s="206"/>
      <c r="L374" s="211"/>
      <c r="M374" s="212"/>
      <c r="N374" s="213"/>
      <c r="O374" s="213"/>
      <c r="P374" s="213"/>
      <c r="Q374" s="213"/>
      <c r="R374" s="213"/>
      <c r="S374" s="213"/>
      <c r="T374" s="214"/>
      <c r="AT374" s="215" t="s">
        <v>157</v>
      </c>
      <c r="AU374" s="215" t="s">
        <v>82</v>
      </c>
      <c r="AV374" s="13" t="s">
        <v>82</v>
      </c>
      <c r="AW374" s="13" t="s">
        <v>33</v>
      </c>
      <c r="AX374" s="13" t="s">
        <v>72</v>
      </c>
      <c r="AY374" s="215" t="s">
        <v>146</v>
      </c>
    </row>
    <row r="375" spans="1:65" s="2" customFormat="1" ht="16.5" customHeight="1">
      <c r="A375" s="35"/>
      <c r="B375" s="36"/>
      <c r="C375" s="188" t="s">
        <v>612</v>
      </c>
      <c r="D375" s="188" t="s">
        <v>148</v>
      </c>
      <c r="E375" s="189" t="s">
        <v>613</v>
      </c>
      <c r="F375" s="190" t="s">
        <v>614</v>
      </c>
      <c r="G375" s="191" t="s">
        <v>151</v>
      </c>
      <c r="H375" s="192">
        <v>15.53</v>
      </c>
      <c r="I375" s="193"/>
      <c r="J375" s="194">
        <f>ROUND(I375*H375,2)</f>
        <v>0</v>
      </c>
      <c r="K375" s="190" t="s">
        <v>152</v>
      </c>
      <c r="L375" s="40"/>
      <c r="M375" s="195" t="s">
        <v>19</v>
      </c>
      <c r="N375" s="196" t="s">
        <v>43</v>
      </c>
      <c r="O375" s="65"/>
      <c r="P375" s="197">
        <f>O375*H375</f>
        <v>0</v>
      </c>
      <c r="Q375" s="197">
        <v>0</v>
      </c>
      <c r="R375" s="197">
        <f>Q375*H375</f>
        <v>0</v>
      </c>
      <c r="S375" s="197">
        <v>0</v>
      </c>
      <c r="T375" s="198">
        <f>S375*H375</f>
        <v>0</v>
      </c>
      <c r="U375" s="35"/>
      <c r="V375" s="35"/>
      <c r="W375" s="35"/>
      <c r="X375" s="35"/>
      <c r="Y375" s="35"/>
      <c r="Z375" s="35"/>
      <c r="AA375" s="35"/>
      <c r="AB375" s="35"/>
      <c r="AC375" s="35"/>
      <c r="AD375" s="35"/>
      <c r="AE375" s="35"/>
      <c r="AR375" s="199" t="s">
        <v>153</v>
      </c>
      <c r="AT375" s="199" t="s">
        <v>148</v>
      </c>
      <c r="AU375" s="199" t="s">
        <v>82</v>
      </c>
      <c r="AY375" s="18" t="s">
        <v>146</v>
      </c>
      <c r="BE375" s="200">
        <f>IF(N375="základní",J375,0)</f>
        <v>0</v>
      </c>
      <c r="BF375" s="200">
        <f>IF(N375="snížená",J375,0)</f>
        <v>0</v>
      </c>
      <c r="BG375" s="200">
        <f>IF(N375="zákl. přenesená",J375,0)</f>
        <v>0</v>
      </c>
      <c r="BH375" s="200">
        <f>IF(N375="sníž. přenesená",J375,0)</f>
        <v>0</v>
      </c>
      <c r="BI375" s="200">
        <f>IF(N375="nulová",J375,0)</f>
        <v>0</v>
      </c>
      <c r="BJ375" s="18" t="s">
        <v>80</v>
      </c>
      <c r="BK375" s="200">
        <f>ROUND(I375*H375,2)</f>
        <v>0</v>
      </c>
      <c r="BL375" s="18" t="s">
        <v>153</v>
      </c>
      <c r="BM375" s="199" t="s">
        <v>615</v>
      </c>
    </row>
    <row r="376" spans="1:65" s="2" customFormat="1" ht="11.25">
      <c r="A376" s="35"/>
      <c r="B376" s="36"/>
      <c r="C376" s="37"/>
      <c r="D376" s="201" t="s">
        <v>155</v>
      </c>
      <c r="E376" s="37"/>
      <c r="F376" s="202" t="s">
        <v>616</v>
      </c>
      <c r="G376" s="37"/>
      <c r="H376" s="37"/>
      <c r="I376" s="109"/>
      <c r="J376" s="37"/>
      <c r="K376" s="37"/>
      <c r="L376" s="40"/>
      <c r="M376" s="203"/>
      <c r="N376" s="204"/>
      <c r="O376" s="65"/>
      <c r="P376" s="65"/>
      <c r="Q376" s="65"/>
      <c r="R376" s="65"/>
      <c r="S376" s="65"/>
      <c r="T376" s="66"/>
      <c r="U376" s="35"/>
      <c r="V376" s="35"/>
      <c r="W376" s="35"/>
      <c r="X376" s="35"/>
      <c r="Y376" s="35"/>
      <c r="Z376" s="35"/>
      <c r="AA376" s="35"/>
      <c r="AB376" s="35"/>
      <c r="AC376" s="35"/>
      <c r="AD376" s="35"/>
      <c r="AE376" s="35"/>
      <c r="AT376" s="18" t="s">
        <v>155</v>
      </c>
      <c r="AU376" s="18" t="s">
        <v>82</v>
      </c>
    </row>
    <row r="377" spans="1:65" s="2" customFormat="1" ht="16.5" customHeight="1">
      <c r="A377" s="35"/>
      <c r="B377" s="36"/>
      <c r="C377" s="188" t="s">
        <v>617</v>
      </c>
      <c r="D377" s="188" t="s">
        <v>148</v>
      </c>
      <c r="E377" s="189" t="s">
        <v>618</v>
      </c>
      <c r="F377" s="190" t="s">
        <v>619</v>
      </c>
      <c r="G377" s="191" t="s">
        <v>235</v>
      </c>
      <c r="H377" s="192">
        <v>5.8999999999999997E-2</v>
      </c>
      <c r="I377" s="193"/>
      <c r="J377" s="194">
        <f>ROUND(I377*H377,2)</f>
        <v>0</v>
      </c>
      <c r="K377" s="190" t="s">
        <v>152</v>
      </c>
      <c r="L377" s="40"/>
      <c r="M377" s="195" t="s">
        <v>19</v>
      </c>
      <c r="N377" s="196" t="s">
        <v>43</v>
      </c>
      <c r="O377" s="65"/>
      <c r="P377" s="197">
        <f>O377*H377</f>
        <v>0</v>
      </c>
      <c r="Q377" s="197">
        <v>1.0525581399999999</v>
      </c>
      <c r="R377" s="197">
        <f>Q377*H377</f>
        <v>6.2100930259999992E-2</v>
      </c>
      <c r="S377" s="197">
        <v>0</v>
      </c>
      <c r="T377" s="198">
        <f>S377*H377</f>
        <v>0</v>
      </c>
      <c r="U377" s="35"/>
      <c r="V377" s="35"/>
      <c r="W377" s="35"/>
      <c r="X377" s="35"/>
      <c r="Y377" s="35"/>
      <c r="Z377" s="35"/>
      <c r="AA377" s="35"/>
      <c r="AB377" s="35"/>
      <c r="AC377" s="35"/>
      <c r="AD377" s="35"/>
      <c r="AE377" s="35"/>
      <c r="AR377" s="199" t="s">
        <v>153</v>
      </c>
      <c r="AT377" s="199" t="s">
        <v>148</v>
      </c>
      <c r="AU377" s="199" t="s">
        <v>82</v>
      </c>
      <c r="AY377" s="18" t="s">
        <v>146</v>
      </c>
      <c r="BE377" s="200">
        <f>IF(N377="základní",J377,0)</f>
        <v>0</v>
      </c>
      <c r="BF377" s="200">
        <f>IF(N377="snížená",J377,0)</f>
        <v>0</v>
      </c>
      <c r="BG377" s="200">
        <f>IF(N377="zákl. přenesená",J377,0)</f>
        <v>0</v>
      </c>
      <c r="BH377" s="200">
        <f>IF(N377="sníž. přenesená",J377,0)</f>
        <v>0</v>
      </c>
      <c r="BI377" s="200">
        <f>IF(N377="nulová",J377,0)</f>
        <v>0</v>
      </c>
      <c r="BJ377" s="18" t="s">
        <v>80</v>
      </c>
      <c r="BK377" s="200">
        <f>ROUND(I377*H377,2)</f>
        <v>0</v>
      </c>
      <c r="BL377" s="18" t="s">
        <v>153</v>
      </c>
      <c r="BM377" s="199" t="s">
        <v>620</v>
      </c>
    </row>
    <row r="378" spans="1:65" s="2" customFormat="1" ht="11.25">
      <c r="A378" s="35"/>
      <c r="B378" s="36"/>
      <c r="C378" s="37"/>
      <c r="D378" s="201" t="s">
        <v>155</v>
      </c>
      <c r="E378" s="37"/>
      <c r="F378" s="202" t="s">
        <v>621</v>
      </c>
      <c r="G378" s="37"/>
      <c r="H378" s="37"/>
      <c r="I378" s="109"/>
      <c r="J378" s="37"/>
      <c r="K378" s="37"/>
      <c r="L378" s="40"/>
      <c r="M378" s="203"/>
      <c r="N378" s="204"/>
      <c r="O378" s="65"/>
      <c r="P378" s="65"/>
      <c r="Q378" s="65"/>
      <c r="R378" s="65"/>
      <c r="S378" s="65"/>
      <c r="T378" s="66"/>
      <c r="U378" s="35"/>
      <c r="V378" s="35"/>
      <c r="W378" s="35"/>
      <c r="X378" s="35"/>
      <c r="Y378" s="35"/>
      <c r="Z378" s="35"/>
      <c r="AA378" s="35"/>
      <c r="AB378" s="35"/>
      <c r="AC378" s="35"/>
      <c r="AD378" s="35"/>
      <c r="AE378" s="35"/>
      <c r="AT378" s="18" t="s">
        <v>155</v>
      </c>
      <c r="AU378" s="18" t="s">
        <v>82</v>
      </c>
    </row>
    <row r="379" spans="1:65" s="13" customFormat="1" ht="11.25">
      <c r="B379" s="205"/>
      <c r="C379" s="206"/>
      <c r="D379" s="201" t="s">
        <v>157</v>
      </c>
      <c r="E379" s="207" t="s">
        <v>19</v>
      </c>
      <c r="F379" s="208" t="s">
        <v>622</v>
      </c>
      <c r="G379" s="206"/>
      <c r="H379" s="209">
        <v>5.8999999999999997E-2</v>
      </c>
      <c r="I379" s="210"/>
      <c r="J379" s="206"/>
      <c r="K379" s="206"/>
      <c r="L379" s="211"/>
      <c r="M379" s="212"/>
      <c r="N379" s="213"/>
      <c r="O379" s="213"/>
      <c r="P379" s="213"/>
      <c r="Q379" s="213"/>
      <c r="R379" s="213"/>
      <c r="S379" s="213"/>
      <c r="T379" s="214"/>
      <c r="AT379" s="215" t="s">
        <v>157</v>
      </c>
      <c r="AU379" s="215" t="s">
        <v>82</v>
      </c>
      <c r="AV379" s="13" t="s">
        <v>82</v>
      </c>
      <c r="AW379" s="13" t="s">
        <v>33</v>
      </c>
      <c r="AX379" s="13" t="s">
        <v>72</v>
      </c>
      <c r="AY379" s="215" t="s">
        <v>146</v>
      </c>
    </row>
    <row r="380" spans="1:65" s="12" customFormat="1" ht="22.9" customHeight="1">
      <c r="B380" s="172"/>
      <c r="C380" s="173"/>
      <c r="D380" s="174" t="s">
        <v>71</v>
      </c>
      <c r="E380" s="186" t="s">
        <v>176</v>
      </c>
      <c r="F380" s="186" t="s">
        <v>623</v>
      </c>
      <c r="G380" s="173"/>
      <c r="H380" s="173"/>
      <c r="I380" s="176"/>
      <c r="J380" s="187">
        <f>BK380</f>
        <v>0</v>
      </c>
      <c r="K380" s="173"/>
      <c r="L380" s="178"/>
      <c r="M380" s="179"/>
      <c r="N380" s="180"/>
      <c r="O380" s="180"/>
      <c r="P380" s="181">
        <f>SUM(P381:P386)</f>
        <v>0</v>
      </c>
      <c r="Q380" s="180"/>
      <c r="R380" s="181">
        <f>SUM(R381:R386)</f>
        <v>4.9553200000000004</v>
      </c>
      <c r="S380" s="180"/>
      <c r="T380" s="182">
        <f>SUM(T381:T386)</f>
        <v>0</v>
      </c>
      <c r="AR380" s="183" t="s">
        <v>80</v>
      </c>
      <c r="AT380" s="184" t="s">
        <v>71</v>
      </c>
      <c r="AU380" s="184" t="s">
        <v>80</v>
      </c>
      <c r="AY380" s="183" t="s">
        <v>146</v>
      </c>
      <c r="BK380" s="185">
        <f>SUM(BK381:BK386)</f>
        <v>0</v>
      </c>
    </row>
    <row r="381" spans="1:65" s="2" customFormat="1" ht="16.5" customHeight="1">
      <c r="A381" s="35"/>
      <c r="B381" s="36"/>
      <c r="C381" s="188" t="s">
        <v>624</v>
      </c>
      <c r="D381" s="188" t="s">
        <v>148</v>
      </c>
      <c r="E381" s="189" t="s">
        <v>625</v>
      </c>
      <c r="F381" s="190" t="s">
        <v>626</v>
      </c>
      <c r="G381" s="191" t="s">
        <v>151</v>
      </c>
      <c r="H381" s="192">
        <v>10.72</v>
      </c>
      <c r="I381" s="193"/>
      <c r="J381" s="194">
        <f>ROUND(I381*H381,2)</f>
        <v>0</v>
      </c>
      <c r="K381" s="190" t="s">
        <v>152</v>
      </c>
      <c r="L381" s="40"/>
      <c r="M381" s="195" t="s">
        <v>19</v>
      </c>
      <c r="N381" s="196" t="s">
        <v>43</v>
      </c>
      <c r="O381" s="65"/>
      <c r="P381" s="197">
        <f>O381*H381</f>
        <v>0</v>
      </c>
      <c r="Q381" s="197">
        <v>0.378</v>
      </c>
      <c r="R381" s="197">
        <f>Q381*H381</f>
        <v>4.0521600000000007</v>
      </c>
      <c r="S381" s="197">
        <v>0</v>
      </c>
      <c r="T381" s="198">
        <f>S381*H381</f>
        <v>0</v>
      </c>
      <c r="U381" s="35"/>
      <c r="V381" s="35"/>
      <c r="W381" s="35"/>
      <c r="X381" s="35"/>
      <c r="Y381" s="35"/>
      <c r="Z381" s="35"/>
      <c r="AA381" s="35"/>
      <c r="AB381" s="35"/>
      <c r="AC381" s="35"/>
      <c r="AD381" s="35"/>
      <c r="AE381" s="35"/>
      <c r="AR381" s="199" t="s">
        <v>153</v>
      </c>
      <c r="AT381" s="199" t="s">
        <v>148</v>
      </c>
      <c r="AU381" s="199" t="s">
        <v>82</v>
      </c>
      <c r="AY381" s="18" t="s">
        <v>146</v>
      </c>
      <c r="BE381" s="200">
        <f>IF(N381="základní",J381,0)</f>
        <v>0</v>
      </c>
      <c r="BF381" s="200">
        <f>IF(N381="snížená",J381,0)</f>
        <v>0</v>
      </c>
      <c r="BG381" s="200">
        <f>IF(N381="zákl. přenesená",J381,0)</f>
        <v>0</v>
      </c>
      <c r="BH381" s="200">
        <f>IF(N381="sníž. přenesená",J381,0)</f>
        <v>0</v>
      </c>
      <c r="BI381" s="200">
        <f>IF(N381="nulová",J381,0)</f>
        <v>0</v>
      </c>
      <c r="BJ381" s="18" t="s">
        <v>80</v>
      </c>
      <c r="BK381" s="200">
        <f>ROUND(I381*H381,2)</f>
        <v>0</v>
      </c>
      <c r="BL381" s="18" t="s">
        <v>153</v>
      </c>
      <c r="BM381" s="199" t="s">
        <v>627</v>
      </c>
    </row>
    <row r="382" spans="1:65" s="2" customFormat="1" ht="11.25">
      <c r="A382" s="35"/>
      <c r="B382" s="36"/>
      <c r="C382" s="37"/>
      <c r="D382" s="201" t="s">
        <v>155</v>
      </c>
      <c r="E382" s="37"/>
      <c r="F382" s="202" t="s">
        <v>628</v>
      </c>
      <c r="G382" s="37"/>
      <c r="H382" s="37"/>
      <c r="I382" s="109"/>
      <c r="J382" s="37"/>
      <c r="K382" s="37"/>
      <c r="L382" s="40"/>
      <c r="M382" s="203"/>
      <c r="N382" s="204"/>
      <c r="O382" s="65"/>
      <c r="P382" s="65"/>
      <c r="Q382" s="65"/>
      <c r="R382" s="65"/>
      <c r="S382" s="65"/>
      <c r="T382" s="66"/>
      <c r="U382" s="35"/>
      <c r="V382" s="35"/>
      <c r="W382" s="35"/>
      <c r="X382" s="35"/>
      <c r="Y382" s="35"/>
      <c r="Z382" s="35"/>
      <c r="AA382" s="35"/>
      <c r="AB382" s="35"/>
      <c r="AC382" s="35"/>
      <c r="AD382" s="35"/>
      <c r="AE382" s="35"/>
      <c r="AT382" s="18" t="s">
        <v>155</v>
      </c>
      <c r="AU382" s="18" t="s">
        <v>82</v>
      </c>
    </row>
    <row r="383" spans="1:65" s="13" customFormat="1" ht="11.25">
      <c r="B383" s="205"/>
      <c r="C383" s="206"/>
      <c r="D383" s="201" t="s">
        <v>157</v>
      </c>
      <c r="E383" s="207" t="s">
        <v>19</v>
      </c>
      <c r="F383" s="208" t="s">
        <v>629</v>
      </c>
      <c r="G383" s="206"/>
      <c r="H383" s="209">
        <v>10.72</v>
      </c>
      <c r="I383" s="210"/>
      <c r="J383" s="206"/>
      <c r="K383" s="206"/>
      <c r="L383" s="211"/>
      <c r="M383" s="212"/>
      <c r="N383" s="213"/>
      <c r="O383" s="213"/>
      <c r="P383" s="213"/>
      <c r="Q383" s="213"/>
      <c r="R383" s="213"/>
      <c r="S383" s="213"/>
      <c r="T383" s="214"/>
      <c r="AT383" s="215" t="s">
        <v>157</v>
      </c>
      <c r="AU383" s="215" t="s">
        <v>82</v>
      </c>
      <c r="AV383" s="13" t="s">
        <v>82</v>
      </c>
      <c r="AW383" s="13" t="s">
        <v>33</v>
      </c>
      <c r="AX383" s="13" t="s">
        <v>72</v>
      </c>
      <c r="AY383" s="215" t="s">
        <v>146</v>
      </c>
    </row>
    <row r="384" spans="1:65" s="2" customFormat="1" ht="16.5" customHeight="1">
      <c r="A384" s="35"/>
      <c r="B384" s="36"/>
      <c r="C384" s="188" t="s">
        <v>630</v>
      </c>
      <c r="D384" s="188" t="s">
        <v>148</v>
      </c>
      <c r="E384" s="189" t="s">
        <v>631</v>
      </c>
      <c r="F384" s="190" t="s">
        <v>632</v>
      </c>
      <c r="G384" s="191" t="s">
        <v>151</v>
      </c>
      <c r="H384" s="192">
        <v>10.72</v>
      </c>
      <c r="I384" s="193"/>
      <c r="J384" s="194">
        <f>ROUND(I384*H384,2)</f>
        <v>0</v>
      </c>
      <c r="K384" s="190" t="s">
        <v>152</v>
      </c>
      <c r="L384" s="40"/>
      <c r="M384" s="195" t="s">
        <v>19</v>
      </c>
      <c r="N384" s="196" t="s">
        <v>43</v>
      </c>
      <c r="O384" s="65"/>
      <c r="P384" s="197">
        <f>O384*H384</f>
        <v>0</v>
      </c>
      <c r="Q384" s="197">
        <v>8.4250000000000005E-2</v>
      </c>
      <c r="R384" s="197">
        <f>Q384*H384</f>
        <v>0.90316000000000007</v>
      </c>
      <c r="S384" s="197">
        <v>0</v>
      </c>
      <c r="T384" s="198">
        <f>S384*H384</f>
        <v>0</v>
      </c>
      <c r="U384" s="35"/>
      <c r="V384" s="35"/>
      <c r="W384" s="35"/>
      <c r="X384" s="35"/>
      <c r="Y384" s="35"/>
      <c r="Z384" s="35"/>
      <c r="AA384" s="35"/>
      <c r="AB384" s="35"/>
      <c r="AC384" s="35"/>
      <c r="AD384" s="35"/>
      <c r="AE384" s="35"/>
      <c r="AR384" s="199" t="s">
        <v>153</v>
      </c>
      <c r="AT384" s="199" t="s">
        <v>148</v>
      </c>
      <c r="AU384" s="199" t="s">
        <v>82</v>
      </c>
      <c r="AY384" s="18" t="s">
        <v>146</v>
      </c>
      <c r="BE384" s="200">
        <f>IF(N384="základní",J384,0)</f>
        <v>0</v>
      </c>
      <c r="BF384" s="200">
        <f>IF(N384="snížená",J384,0)</f>
        <v>0</v>
      </c>
      <c r="BG384" s="200">
        <f>IF(N384="zákl. přenesená",J384,0)</f>
        <v>0</v>
      </c>
      <c r="BH384" s="200">
        <f>IF(N384="sníž. přenesená",J384,0)</f>
        <v>0</v>
      </c>
      <c r="BI384" s="200">
        <f>IF(N384="nulová",J384,0)</f>
        <v>0</v>
      </c>
      <c r="BJ384" s="18" t="s">
        <v>80</v>
      </c>
      <c r="BK384" s="200">
        <f>ROUND(I384*H384,2)</f>
        <v>0</v>
      </c>
      <c r="BL384" s="18" t="s">
        <v>153</v>
      </c>
      <c r="BM384" s="199" t="s">
        <v>633</v>
      </c>
    </row>
    <row r="385" spans="1:65" s="2" customFormat="1" ht="29.25">
      <c r="A385" s="35"/>
      <c r="B385" s="36"/>
      <c r="C385" s="37"/>
      <c r="D385" s="201" t="s">
        <v>155</v>
      </c>
      <c r="E385" s="37"/>
      <c r="F385" s="202" t="s">
        <v>634</v>
      </c>
      <c r="G385" s="37"/>
      <c r="H385" s="37"/>
      <c r="I385" s="109"/>
      <c r="J385" s="37"/>
      <c r="K385" s="37"/>
      <c r="L385" s="40"/>
      <c r="M385" s="203"/>
      <c r="N385" s="204"/>
      <c r="O385" s="65"/>
      <c r="P385" s="65"/>
      <c r="Q385" s="65"/>
      <c r="R385" s="65"/>
      <c r="S385" s="65"/>
      <c r="T385" s="66"/>
      <c r="U385" s="35"/>
      <c r="V385" s="35"/>
      <c r="W385" s="35"/>
      <c r="X385" s="35"/>
      <c r="Y385" s="35"/>
      <c r="Z385" s="35"/>
      <c r="AA385" s="35"/>
      <c r="AB385" s="35"/>
      <c r="AC385" s="35"/>
      <c r="AD385" s="35"/>
      <c r="AE385" s="35"/>
      <c r="AT385" s="18" t="s">
        <v>155</v>
      </c>
      <c r="AU385" s="18" t="s">
        <v>82</v>
      </c>
    </row>
    <row r="386" spans="1:65" s="13" customFormat="1" ht="11.25">
      <c r="B386" s="205"/>
      <c r="C386" s="206"/>
      <c r="D386" s="201" t="s">
        <v>157</v>
      </c>
      <c r="E386" s="207" t="s">
        <v>19</v>
      </c>
      <c r="F386" s="208" t="s">
        <v>635</v>
      </c>
      <c r="G386" s="206"/>
      <c r="H386" s="209">
        <v>10.72</v>
      </c>
      <c r="I386" s="210"/>
      <c r="J386" s="206"/>
      <c r="K386" s="206"/>
      <c r="L386" s="211"/>
      <c r="M386" s="212"/>
      <c r="N386" s="213"/>
      <c r="O386" s="213"/>
      <c r="P386" s="213"/>
      <c r="Q386" s="213"/>
      <c r="R386" s="213"/>
      <c r="S386" s="213"/>
      <c r="T386" s="214"/>
      <c r="AT386" s="215" t="s">
        <v>157</v>
      </c>
      <c r="AU386" s="215" t="s">
        <v>82</v>
      </c>
      <c r="AV386" s="13" t="s">
        <v>82</v>
      </c>
      <c r="AW386" s="13" t="s">
        <v>33</v>
      </c>
      <c r="AX386" s="13" t="s">
        <v>72</v>
      </c>
      <c r="AY386" s="215" t="s">
        <v>146</v>
      </c>
    </row>
    <row r="387" spans="1:65" s="12" customFormat="1" ht="22.9" customHeight="1">
      <c r="B387" s="172"/>
      <c r="C387" s="173"/>
      <c r="D387" s="174" t="s">
        <v>71</v>
      </c>
      <c r="E387" s="186" t="s">
        <v>181</v>
      </c>
      <c r="F387" s="186" t="s">
        <v>636</v>
      </c>
      <c r="G387" s="173"/>
      <c r="H387" s="173"/>
      <c r="I387" s="176"/>
      <c r="J387" s="187">
        <f>BK387</f>
        <v>0</v>
      </c>
      <c r="K387" s="173"/>
      <c r="L387" s="178"/>
      <c r="M387" s="179"/>
      <c r="N387" s="180"/>
      <c r="O387" s="180"/>
      <c r="P387" s="181">
        <f>SUM(P388:P494)</f>
        <v>0</v>
      </c>
      <c r="Q387" s="180"/>
      <c r="R387" s="181">
        <f>SUM(R388:R494)</f>
        <v>25.382184210000002</v>
      </c>
      <c r="S387" s="180"/>
      <c r="T387" s="182">
        <f>SUM(T388:T494)</f>
        <v>0</v>
      </c>
      <c r="AR387" s="183" t="s">
        <v>80</v>
      </c>
      <c r="AT387" s="184" t="s">
        <v>71</v>
      </c>
      <c r="AU387" s="184" t="s">
        <v>80</v>
      </c>
      <c r="AY387" s="183" t="s">
        <v>146</v>
      </c>
      <c r="BK387" s="185">
        <f>SUM(BK388:BK494)</f>
        <v>0</v>
      </c>
    </row>
    <row r="388" spans="1:65" s="2" customFormat="1" ht="16.5" customHeight="1">
      <c r="A388" s="35"/>
      <c r="B388" s="36"/>
      <c r="C388" s="188" t="s">
        <v>637</v>
      </c>
      <c r="D388" s="188" t="s">
        <v>148</v>
      </c>
      <c r="E388" s="189" t="s">
        <v>638</v>
      </c>
      <c r="F388" s="190" t="s">
        <v>639</v>
      </c>
      <c r="G388" s="191" t="s">
        <v>151</v>
      </c>
      <c r="H388" s="192">
        <v>11.72</v>
      </c>
      <c r="I388" s="193"/>
      <c r="J388" s="194">
        <f>ROUND(I388*H388,2)</f>
        <v>0</v>
      </c>
      <c r="K388" s="190" t="s">
        <v>152</v>
      </c>
      <c r="L388" s="40"/>
      <c r="M388" s="195" t="s">
        <v>19</v>
      </c>
      <c r="N388" s="196" t="s">
        <v>43</v>
      </c>
      <c r="O388" s="65"/>
      <c r="P388" s="197">
        <f>O388*H388</f>
        <v>0</v>
      </c>
      <c r="Q388" s="197">
        <v>0.04</v>
      </c>
      <c r="R388" s="197">
        <f>Q388*H388</f>
        <v>0.46880000000000005</v>
      </c>
      <c r="S388" s="197">
        <v>0</v>
      </c>
      <c r="T388" s="198">
        <f>S388*H388</f>
        <v>0</v>
      </c>
      <c r="U388" s="35"/>
      <c r="V388" s="35"/>
      <c r="W388" s="35"/>
      <c r="X388" s="35"/>
      <c r="Y388" s="35"/>
      <c r="Z388" s="35"/>
      <c r="AA388" s="35"/>
      <c r="AB388" s="35"/>
      <c r="AC388" s="35"/>
      <c r="AD388" s="35"/>
      <c r="AE388" s="35"/>
      <c r="AR388" s="199" t="s">
        <v>153</v>
      </c>
      <c r="AT388" s="199" t="s">
        <v>148</v>
      </c>
      <c r="AU388" s="199" t="s">
        <v>82</v>
      </c>
      <c r="AY388" s="18" t="s">
        <v>146</v>
      </c>
      <c r="BE388" s="200">
        <f>IF(N388="základní",J388,0)</f>
        <v>0</v>
      </c>
      <c r="BF388" s="200">
        <f>IF(N388="snížená",J388,0)</f>
        <v>0</v>
      </c>
      <c r="BG388" s="200">
        <f>IF(N388="zákl. přenesená",J388,0)</f>
        <v>0</v>
      </c>
      <c r="BH388" s="200">
        <f>IF(N388="sníž. přenesená",J388,0)</f>
        <v>0</v>
      </c>
      <c r="BI388" s="200">
        <f>IF(N388="nulová",J388,0)</f>
        <v>0</v>
      </c>
      <c r="BJ388" s="18" t="s">
        <v>80</v>
      </c>
      <c r="BK388" s="200">
        <f>ROUND(I388*H388,2)</f>
        <v>0</v>
      </c>
      <c r="BL388" s="18" t="s">
        <v>153</v>
      </c>
      <c r="BM388" s="199" t="s">
        <v>640</v>
      </c>
    </row>
    <row r="389" spans="1:65" s="2" customFormat="1" ht="11.25">
      <c r="A389" s="35"/>
      <c r="B389" s="36"/>
      <c r="C389" s="37"/>
      <c r="D389" s="201" t="s">
        <v>155</v>
      </c>
      <c r="E389" s="37"/>
      <c r="F389" s="202" t="s">
        <v>641</v>
      </c>
      <c r="G389" s="37"/>
      <c r="H389" s="37"/>
      <c r="I389" s="109"/>
      <c r="J389" s="37"/>
      <c r="K389" s="37"/>
      <c r="L389" s="40"/>
      <c r="M389" s="203"/>
      <c r="N389" s="204"/>
      <c r="O389" s="65"/>
      <c r="P389" s="65"/>
      <c r="Q389" s="65"/>
      <c r="R389" s="65"/>
      <c r="S389" s="65"/>
      <c r="T389" s="66"/>
      <c r="U389" s="35"/>
      <c r="V389" s="35"/>
      <c r="W389" s="35"/>
      <c r="X389" s="35"/>
      <c r="Y389" s="35"/>
      <c r="Z389" s="35"/>
      <c r="AA389" s="35"/>
      <c r="AB389" s="35"/>
      <c r="AC389" s="35"/>
      <c r="AD389" s="35"/>
      <c r="AE389" s="35"/>
      <c r="AT389" s="18" t="s">
        <v>155</v>
      </c>
      <c r="AU389" s="18" t="s">
        <v>82</v>
      </c>
    </row>
    <row r="390" spans="1:65" s="13" customFormat="1" ht="11.25">
      <c r="B390" s="205"/>
      <c r="C390" s="206"/>
      <c r="D390" s="201" t="s">
        <v>157</v>
      </c>
      <c r="E390" s="207" t="s">
        <v>19</v>
      </c>
      <c r="F390" s="208" t="s">
        <v>642</v>
      </c>
      <c r="G390" s="206"/>
      <c r="H390" s="209">
        <v>11.72</v>
      </c>
      <c r="I390" s="210"/>
      <c r="J390" s="206"/>
      <c r="K390" s="206"/>
      <c r="L390" s="211"/>
      <c r="M390" s="212"/>
      <c r="N390" s="213"/>
      <c r="O390" s="213"/>
      <c r="P390" s="213"/>
      <c r="Q390" s="213"/>
      <c r="R390" s="213"/>
      <c r="S390" s="213"/>
      <c r="T390" s="214"/>
      <c r="AT390" s="215" t="s">
        <v>157</v>
      </c>
      <c r="AU390" s="215" t="s">
        <v>82</v>
      </c>
      <c r="AV390" s="13" t="s">
        <v>82</v>
      </c>
      <c r="AW390" s="13" t="s">
        <v>33</v>
      </c>
      <c r="AX390" s="13" t="s">
        <v>72</v>
      </c>
      <c r="AY390" s="215" t="s">
        <v>146</v>
      </c>
    </row>
    <row r="391" spans="1:65" s="2" customFormat="1" ht="16.5" customHeight="1">
      <c r="A391" s="35"/>
      <c r="B391" s="36"/>
      <c r="C391" s="188" t="s">
        <v>643</v>
      </c>
      <c r="D391" s="188" t="s">
        <v>148</v>
      </c>
      <c r="E391" s="189" t="s">
        <v>644</v>
      </c>
      <c r="F391" s="190" t="s">
        <v>645</v>
      </c>
      <c r="G391" s="191" t="s">
        <v>151</v>
      </c>
      <c r="H391" s="192">
        <v>54</v>
      </c>
      <c r="I391" s="193"/>
      <c r="J391" s="194">
        <f>ROUND(I391*H391,2)</f>
        <v>0</v>
      </c>
      <c r="K391" s="190" t="s">
        <v>152</v>
      </c>
      <c r="L391" s="40"/>
      <c r="M391" s="195" t="s">
        <v>19</v>
      </c>
      <c r="N391" s="196" t="s">
        <v>43</v>
      </c>
      <c r="O391" s="65"/>
      <c r="P391" s="197">
        <f>O391*H391</f>
        <v>0</v>
      </c>
      <c r="Q391" s="197">
        <v>1.47E-2</v>
      </c>
      <c r="R391" s="197">
        <f>Q391*H391</f>
        <v>0.79379999999999995</v>
      </c>
      <c r="S391" s="197">
        <v>0</v>
      </c>
      <c r="T391" s="198">
        <f>S391*H391</f>
        <v>0</v>
      </c>
      <c r="U391" s="35"/>
      <c r="V391" s="35"/>
      <c r="W391" s="35"/>
      <c r="X391" s="35"/>
      <c r="Y391" s="35"/>
      <c r="Z391" s="35"/>
      <c r="AA391" s="35"/>
      <c r="AB391" s="35"/>
      <c r="AC391" s="35"/>
      <c r="AD391" s="35"/>
      <c r="AE391" s="35"/>
      <c r="AR391" s="199" t="s">
        <v>153</v>
      </c>
      <c r="AT391" s="199" t="s">
        <v>148</v>
      </c>
      <c r="AU391" s="199" t="s">
        <v>82</v>
      </c>
      <c r="AY391" s="18" t="s">
        <v>146</v>
      </c>
      <c r="BE391" s="200">
        <f>IF(N391="základní",J391,0)</f>
        <v>0</v>
      </c>
      <c r="BF391" s="200">
        <f>IF(N391="snížená",J391,0)</f>
        <v>0</v>
      </c>
      <c r="BG391" s="200">
        <f>IF(N391="zákl. přenesená",J391,0)</f>
        <v>0</v>
      </c>
      <c r="BH391" s="200">
        <f>IF(N391="sníž. přenesená",J391,0)</f>
        <v>0</v>
      </c>
      <c r="BI391" s="200">
        <f>IF(N391="nulová",J391,0)</f>
        <v>0</v>
      </c>
      <c r="BJ391" s="18" t="s">
        <v>80</v>
      </c>
      <c r="BK391" s="200">
        <f>ROUND(I391*H391,2)</f>
        <v>0</v>
      </c>
      <c r="BL391" s="18" t="s">
        <v>153</v>
      </c>
      <c r="BM391" s="199" t="s">
        <v>646</v>
      </c>
    </row>
    <row r="392" spans="1:65" s="2" customFormat="1" ht="11.25">
      <c r="A392" s="35"/>
      <c r="B392" s="36"/>
      <c r="C392" s="37"/>
      <c r="D392" s="201" t="s">
        <v>155</v>
      </c>
      <c r="E392" s="37"/>
      <c r="F392" s="202" t="s">
        <v>647</v>
      </c>
      <c r="G392" s="37"/>
      <c r="H392" s="37"/>
      <c r="I392" s="109"/>
      <c r="J392" s="37"/>
      <c r="K392" s="37"/>
      <c r="L392" s="40"/>
      <c r="M392" s="203"/>
      <c r="N392" s="204"/>
      <c r="O392" s="65"/>
      <c r="P392" s="65"/>
      <c r="Q392" s="65"/>
      <c r="R392" s="65"/>
      <c r="S392" s="65"/>
      <c r="T392" s="66"/>
      <c r="U392" s="35"/>
      <c r="V392" s="35"/>
      <c r="W392" s="35"/>
      <c r="X392" s="35"/>
      <c r="Y392" s="35"/>
      <c r="Z392" s="35"/>
      <c r="AA392" s="35"/>
      <c r="AB392" s="35"/>
      <c r="AC392" s="35"/>
      <c r="AD392" s="35"/>
      <c r="AE392" s="35"/>
      <c r="AT392" s="18" t="s">
        <v>155</v>
      </c>
      <c r="AU392" s="18" t="s">
        <v>82</v>
      </c>
    </row>
    <row r="393" spans="1:65" s="13" customFormat="1" ht="11.25">
      <c r="B393" s="205"/>
      <c r="C393" s="206"/>
      <c r="D393" s="201" t="s">
        <v>157</v>
      </c>
      <c r="E393" s="207" t="s">
        <v>19</v>
      </c>
      <c r="F393" s="208" t="s">
        <v>648</v>
      </c>
      <c r="G393" s="206"/>
      <c r="H393" s="209">
        <v>28.6</v>
      </c>
      <c r="I393" s="210"/>
      <c r="J393" s="206"/>
      <c r="K393" s="206"/>
      <c r="L393" s="211"/>
      <c r="M393" s="212"/>
      <c r="N393" s="213"/>
      <c r="O393" s="213"/>
      <c r="P393" s="213"/>
      <c r="Q393" s="213"/>
      <c r="R393" s="213"/>
      <c r="S393" s="213"/>
      <c r="T393" s="214"/>
      <c r="AT393" s="215" t="s">
        <v>157</v>
      </c>
      <c r="AU393" s="215" t="s">
        <v>82</v>
      </c>
      <c r="AV393" s="13" t="s">
        <v>82</v>
      </c>
      <c r="AW393" s="13" t="s">
        <v>33</v>
      </c>
      <c r="AX393" s="13" t="s">
        <v>72</v>
      </c>
      <c r="AY393" s="215" t="s">
        <v>146</v>
      </c>
    </row>
    <row r="394" spans="1:65" s="13" customFormat="1" ht="11.25">
      <c r="B394" s="205"/>
      <c r="C394" s="206"/>
      <c r="D394" s="201" t="s">
        <v>157</v>
      </c>
      <c r="E394" s="207" t="s">
        <v>19</v>
      </c>
      <c r="F394" s="208" t="s">
        <v>649</v>
      </c>
      <c r="G394" s="206"/>
      <c r="H394" s="209">
        <v>25.4</v>
      </c>
      <c r="I394" s="210"/>
      <c r="J394" s="206"/>
      <c r="K394" s="206"/>
      <c r="L394" s="211"/>
      <c r="M394" s="212"/>
      <c r="N394" s="213"/>
      <c r="O394" s="213"/>
      <c r="P394" s="213"/>
      <c r="Q394" s="213"/>
      <c r="R394" s="213"/>
      <c r="S394" s="213"/>
      <c r="T394" s="214"/>
      <c r="AT394" s="215" t="s">
        <v>157</v>
      </c>
      <c r="AU394" s="215" t="s">
        <v>82</v>
      </c>
      <c r="AV394" s="13" t="s">
        <v>82</v>
      </c>
      <c r="AW394" s="13" t="s">
        <v>33</v>
      </c>
      <c r="AX394" s="13" t="s">
        <v>72</v>
      </c>
      <c r="AY394" s="215" t="s">
        <v>146</v>
      </c>
    </row>
    <row r="395" spans="1:65" s="2" customFormat="1" ht="16.5" customHeight="1">
      <c r="A395" s="35"/>
      <c r="B395" s="36"/>
      <c r="C395" s="188" t="s">
        <v>650</v>
      </c>
      <c r="D395" s="188" t="s">
        <v>148</v>
      </c>
      <c r="E395" s="189" t="s">
        <v>651</v>
      </c>
      <c r="F395" s="190" t="s">
        <v>652</v>
      </c>
      <c r="G395" s="191" t="s">
        <v>151</v>
      </c>
      <c r="H395" s="192">
        <v>990.65499999999997</v>
      </c>
      <c r="I395" s="193"/>
      <c r="J395" s="194">
        <f>ROUND(I395*H395,2)</f>
        <v>0</v>
      </c>
      <c r="K395" s="190" t="s">
        <v>152</v>
      </c>
      <c r="L395" s="40"/>
      <c r="M395" s="195" t="s">
        <v>19</v>
      </c>
      <c r="N395" s="196" t="s">
        <v>43</v>
      </c>
      <c r="O395" s="65"/>
      <c r="P395" s="197">
        <f>O395*H395</f>
        <v>0</v>
      </c>
      <c r="Q395" s="197">
        <v>3.0000000000000001E-3</v>
      </c>
      <c r="R395" s="197">
        <f>Q395*H395</f>
        <v>2.971965</v>
      </c>
      <c r="S395" s="197">
        <v>0</v>
      </c>
      <c r="T395" s="198">
        <f>S395*H395</f>
        <v>0</v>
      </c>
      <c r="U395" s="35"/>
      <c r="V395" s="35"/>
      <c r="W395" s="35"/>
      <c r="X395" s="35"/>
      <c r="Y395" s="35"/>
      <c r="Z395" s="35"/>
      <c r="AA395" s="35"/>
      <c r="AB395" s="35"/>
      <c r="AC395" s="35"/>
      <c r="AD395" s="35"/>
      <c r="AE395" s="35"/>
      <c r="AR395" s="199" t="s">
        <v>153</v>
      </c>
      <c r="AT395" s="199" t="s">
        <v>148</v>
      </c>
      <c r="AU395" s="199" t="s">
        <v>82</v>
      </c>
      <c r="AY395" s="18" t="s">
        <v>146</v>
      </c>
      <c r="BE395" s="200">
        <f>IF(N395="základní",J395,0)</f>
        <v>0</v>
      </c>
      <c r="BF395" s="200">
        <f>IF(N395="snížená",J395,0)</f>
        <v>0</v>
      </c>
      <c r="BG395" s="200">
        <f>IF(N395="zákl. přenesená",J395,0)</f>
        <v>0</v>
      </c>
      <c r="BH395" s="200">
        <f>IF(N395="sníž. přenesená",J395,0)</f>
        <v>0</v>
      </c>
      <c r="BI395" s="200">
        <f>IF(N395="nulová",J395,0)</f>
        <v>0</v>
      </c>
      <c r="BJ395" s="18" t="s">
        <v>80</v>
      </c>
      <c r="BK395" s="200">
        <f>ROUND(I395*H395,2)</f>
        <v>0</v>
      </c>
      <c r="BL395" s="18" t="s">
        <v>153</v>
      </c>
      <c r="BM395" s="199" t="s">
        <v>653</v>
      </c>
    </row>
    <row r="396" spans="1:65" s="2" customFormat="1" ht="11.25">
      <c r="A396" s="35"/>
      <c r="B396" s="36"/>
      <c r="C396" s="37"/>
      <c r="D396" s="201" t="s">
        <v>155</v>
      </c>
      <c r="E396" s="37"/>
      <c r="F396" s="202" t="s">
        <v>654</v>
      </c>
      <c r="G396" s="37"/>
      <c r="H396" s="37"/>
      <c r="I396" s="109"/>
      <c r="J396" s="37"/>
      <c r="K396" s="37"/>
      <c r="L396" s="40"/>
      <c r="M396" s="203"/>
      <c r="N396" s="204"/>
      <c r="O396" s="65"/>
      <c r="P396" s="65"/>
      <c r="Q396" s="65"/>
      <c r="R396" s="65"/>
      <c r="S396" s="65"/>
      <c r="T396" s="66"/>
      <c r="U396" s="35"/>
      <c r="V396" s="35"/>
      <c r="W396" s="35"/>
      <c r="X396" s="35"/>
      <c r="Y396" s="35"/>
      <c r="Z396" s="35"/>
      <c r="AA396" s="35"/>
      <c r="AB396" s="35"/>
      <c r="AC396" s="35"/>
      <c r="AD396" s="35"/>
      <c r="AE396" s="35"/>
      <c r="AT396" s="18" t="s">
        <v>155</v>
      </c>
      <c r="AU396" s="18" t="s">
        <v>82</v>
      </c>
    </row>
    <row r="397" spans="1:65" s="14" customFormat="1" ht="11.25">
      <c r="B397" s="216"/>
      <c r="C397" s="217"/>
      <c r="D397" s="201" t="s">
        <v>157</v>
      </c>
      <c r="E397" s="218" t="s">
        <v>19</v>
      </c>
      <c r="F397" s="219" t="s">
        <v>655</v>
      </c>
      <c r="G397" s="217"/>
      <c r="H397" s="218" t="s">
        <v>19</v>
      </c>
      <c r="I397" s="220"/>
      <c r="J397" s="217"/>
      <c r="K397" s="217"/>
      <c r="L397" s="221"/>
      <c r="M397" s="222"/>
      <c r="N397" s="223"/>
      <c r="O397" s="223"/>
      <c r="P397" s="223"/>
      <c r="Q397" s="223"/>
      <c r="R397" s="223"/>
      <c r="S397" s="223"/>
      <c r="T397" s="224"/>
      <c r="AT397" s="225" t="s">
        <v>157</v>
      </c>
      <c r="AU397" s="225" t="s">
        <v>82</v>
      </c>
      <c r="AV397" s="14" t="s">
        <v>80</v>
      </c>
      <c r="AW397" s="14" t="s">
        <v>33</v>
      </c>
      <c r="AX397" s="14" t="s">
        <v>72</v>
      </c>
      <c r="AY397" s="225" t="s">
        <v>146</v>
      </c>
    </row>
    <row r="398" spans="1:65" s="13" customFormat="1" ht="11.25">
      <c r="B398" s="205"/>
      <c r="C398" s="206"/>
      <c r="D398" s="201" t="s">
        <v>157</v>
      </c>
      <c r="E398" s="207" t="s">
        <v>19</v>
      </c>
      <c r="F398" s="208" t="s">
        <v>656</v>
      </c>
      <c r="G398" s="206"/>
      <c r="H398" s="209">
        <v>136.28100000000001</v>
      </c>
      <c r="I398" s="210"/>
      <c r="J398" s="206"/>
      <c r="K398" s="206"/>
      <c r="L398" s="211"/>
      <c r="M398" s="212"/>
      <c r="N398" s="213"/>
      <c r="O398" s="213"/>
      <c r="P398" s="213"/>
      <c r="Q398" s="213"/>
      <c r="R398" s="213"/>
      <c r="S398" s="213"/>
      <c r="T398" s="214"/>
      <c r="AT398" s="215" t="s">
        <v>157</v>
      </c>
      <c r="AU398" s="215" t="s">
        <v>82</v>
      </c>
      <c r="AV398" s="13" t="s">
        <v>82</v>
      </c>
      <c r="AW398" s="13" t="s">
        <v>33</v>
      </c>
      <c r="AX398" s="13" t="s">
        <v>72</v>
      </c>
      <c r="AY398" s="215" t="s">
        <v>146</v>
      </c>
    </row>
    <row r="399" spans="1:65" s="13" customFormat="1" ht="11.25">
      <c r="B399" s="205"/>
      <c r="C399" s="206"/>
      <c r="D399" s="201" t="s">
        <v>157</v>
      </c>
      <c r="E399" s="207" t="s">
        <v>19</v>
      </c>
      <c r="F399" s="208" t="s">
        <v>657</v>
      </c>
      <c r="G399" s="206"/>
      <c r="H399" s="209">
        <v>13.39</v>
      </c>
      <c r="I399" s="210"/>
      <c r="J399" s="206"/>
      <c r="K399" s="206"/>
      <c r="L399" s="211"/>
      <c r="M399" s="212"/>
      <c r="N399" s="213"/>
      <c r="O399" s="213"/>
      <c r="P399" s="213"/>
      <c r="Q399" s="213"/>
      <c r="R399" s="213"/>
      <c r="S399" s="213"/>
      <c r="T399" s="214"/>
      <c r="AT399" s="215" t="s">
        <v>157</v>
      </c>
      <c r="AU399" s="215" t="s">
        <v>82</v>
      </c>
      <c r="AV399" s="13" t="s">
        <v>82</v>
      </c>
      <c r="AW399" s="13" t="s">
        <v>33</v>
      </c>
      <c r="AX399" s="13" t="s">
        <v>72</v>
      </c>
      <c r="AY399" s="215" t="s">
        <v>146</v>
      </c>
    </row>
    <row r="400" spans="1:65" s="13" customFormat="1" ht="11.25">
      <c r="B400" s="205"/>
      <c r="C400" s="206"/>
      <c r="D400" s="201" t="s">
        <v>157</v>
      </c>
      <c r="E400" s="207" t="s">
        <v>19</v>
      </c>
      <c r="F400" s="208" t="s">
        <v>658</v>
      </c>
      <c r="G400" s="206"/>
      <c r="H400" s="209">
        <v>87.78</v>
      </c>
      <c r="I400" s="210"/>
      <c r="J400" s="206"/>
      <c r="K400" s="206"/>
      <c r="L400" s="211"/>
      <c r="M400" s="212"/>
      <c r="N400" s="213"/>
      <c r="O400" s="213"/>
      <c r="P400" s="213"/>
      <c r="Q400" s="213"/>
      <c r="R400" s="213"/>
      <c r="S400" s="213"/>
      <c r="T400" s="214"/>
      <c r="AT400" s="215" t="s">
        <v>157</v>
      </c>
      <c r="AU400" s="215" t="s">
        <v>82</v>
      </c>
      <c r="AV400" s="13" t="s">
        <v>82</v>
      </c>
      <c r="AW400" s="13" t="s">
        <v>33</v>
      </c>
      <c r="AX400" s="13" t="s">
        <v>72</v>
      </c>
      <c r="AY400" s="215" t="s">
        <v>146</v>
      </c>
    </row>
    <row r="401" spans="2:51" s="13" customFormat="1" ht="11.25">
      <c r="B401" s="205"/>
      <c r="C401" s="206"/>
      <c r="D401" s="201" t="s">
        <v>157</v>
      </c>
      <c r="E401" s="207" t="s">
        <v>19</v>
      </c>
      <c r="F401" s="208" t="s">
        <v>659</v>
      </c>
      <c r="G401" s="206"/>
      <c r="H401" s="209">
        <v>95.453999999999994</v>
      </c>
      <c r="I401" s="210"/>
      <c r="J401" s="206"/>
      <c r="K401" s="206"/>
      <c r="L401" s="211"/>
      <c r="M401" s="212"/>
      <c r="N401" s="213"/>
      <c r="O401" s="213"/>
      <c r="P401" s="213"/>
      <c r="Q401" s="213"/>
      <c r="R401" s="213"/>
      <c r="S401" s="213"/>
      <c r="T401" s="214"/>
      <c r="AT401" s="215" t="s">
        <v>157</v>
      </c>
      <c r="AU401" s="215" t="s">
        <v>82</v>
      </c>
      <c r="AV401" s="13" t="s">
        <v>82</v>
      </c>
      <c r="AW401" s="13" t="s">
        <v>33</v>
      </c>
      <c r="AX401" s="13" t="s">
        <v>72</v>
      </c>
      <c r="AY401" s="215" t="s">
        <v>146</v>
      </c>
    </row>
    <row r="402" spans="2:51" s="13" customFormat="1" ht="11.25">
      <c r="B402" s="205"/>
      <c r="C402" s="206"/>
      <c r="D402" s="201" t="s">
        <v>157</v>
      </c>
      <c r="E402" s="207" t="s">
        <v>19</v>
      </c>
      <c r="F402" s="208" t="s">
        <v>660</v>
      </c>
      <c r="G402" s="206"/>
      <c r="H402" s="209">
        <v>10.08</v>
      </c>
      <c r="I402" s="210"/>
      <c r="J402" s="206"/>
      <c r="K402" s="206"/>
      <c r="L402" s="211"/>
      <c r="M402" s="212"/>
      <c r="N402" s="213"/>
      <c r="O402" s="213"/>
      <c r="P402" s="213"/>
      <c r="Q402" s="213"/>
      <c r="R402" s="213"/>
      <c r="S402" s="213"/>
      <c r="T402" s="214"/>
      <c r="AT402" s="215" t="s">
        <v>157</v>
      </c>
      <c r="AU402" s="215" t="s">
        <v>82</v>
      </c>
      <c r="AV402" s="13" t="s">
        <v>82</v>
      </c>
      <c r="AW402" s="13" t="s">
        <v>33</v>
      </c>
      <c r="AX402" s="13" t="s">
        <v>72</v>
      </c>
      <c r="AY402" s="215" t="s">
        <v>146</v>
      </c>
    </row>
    <row r="403" spans="2:51" s="13" customFormat="1" ht="11.25">
      <c r="B403" s="205"/>
      <c r="C403" s="206"/>
      <c r="D403" s="201" t="s">
        <v>157</v>
      </c>
      <c r="E403" s="207" t="s">
        <v>19</v>
      </c>
      <c r="F403" s="208" t="s">
        <v>661</v>
      </c>
      <c r="G403" s="206"/>
      <c r="H403" s="209">
        <v>32.786999999999999</v>
      </c>
      <c r="I403" s="210"/>
      <c r="J403" s="206"/>
      <c r="K403" s="206"/>
      <c r="L403" s="211"/>
      <c r="M403" s="212"/>
      <c r="N403" s="213"/>
      <c r="O403" s="213"/>
      <c r="P403" s="213"/>
      <c r="Q403" s="213"/>
      <c r="R403" s="213"/>
      <c r="S403" s="213"/>
      <c r="T403" s="214"/>
      <c r="AT403" s="215" t="s">
        <v>157</v>
      </c>
      <c r="AU403" s="215" t="s">
        <v>82</v>
      </c>
      <c r="AV403" s="13" t="s">
        <v>82</v>
      </c>
      <c r="AW403" s="13" t="s">
        <v>33</v>
      </c>
      <c r="AX403" s="13" t="s">
        <v>72</v>
      </c>
      <c r="AY403" s="215" t="s">
        <v>146</v>
      </c>
    </row>
    <row r="404" spans="2:51" s="13" customFormat="1" ht="11.25">
      <c r="B404" s="205"/>
      <c r="C404" s="206"/>
      <c r="D404" s="201" t="s">
        <v>157</v>
      </c>
      <c r="E404" s="207" t="s">
        <v>19</v>
      </c>
      <c r="F404" s="208" t="s">
        <v>662</v>
      </c>
      <c r="G404" s="206"/>
      <c r="H404" s="209">
        <v>49.95</v>
      </c>
      <c r="I404" s="210"/>
      <c r="J404" s="206"/>
      <c r="K404" s="206"/>
      <c r="L404" s="211"/>
      <c r="M404" s="212"/>
      <c r="N404" s="213"/>
      <c r="O404" s="213"/>
      <c r="P404" s="213"/>
      <c r="Q404" s="213"/>
      <c r="R404" s="213"/>
      <c r="S404" s="213"/>
      <c r="T404" s="214"/>
      <c r="AT404" s="215" t="s">
        <v>157</v>
      </c>
      <c r="AU404" s="215" t="s">
        <v>82</v>
      </c>
      <c r="AV404" s="13" t="s">
        <v>82</v>
      </c>
      <c r="AW404" s="13" t="s">
        <v>33</v>
      </c>
      <c r="AX404" s="13" t="s">
        <v>72</v>
      </c>
      <c r="AY404" s="215" t="s">
        <v>146</v>
      </c>
    </row>
    <row r="405" spans="2:51" s="13" customFormat="1" ht="11.25">
      <c r="B405" s="205"/>
      <c r="C405" s="206"/>
      <c r="D405" s="201" t="s">
        <v>157</v>
      </c>
      <c r="E405" s="207" t="s">
        <v>19</v>
      </c>
      <c r="F405" s="208" t="s">
        <v>663</v>
      </c>
      <c r="G405" s="206"/>
      <c r="H405" s="209">
        <v>60.18</v>
      </c>
      <c r="I405" s="210"/>
      <c r="J405" s="206"/>
      <c r="K405" s="206"/>
      <c r="L405" s="211"/>
      <c r="M405" s="212"/>
      <c r="N405" s="213"/>
      <c r="O405" s="213"/>
      <c r="P405" s="213"/>
      <c r="Q405" s="213"/>
      <c r="R405" s="213"/>
      <c r="S405" s="213"/>
      <c r="T405" s="214"/>
      <c r="AT405" s="215" t="s">
        <v>157</v>
      </c>
      <c r="AU405" s="215" t="s">
        <v>82</v>
      </c>
      <c r="AV405" s="13" t="s">
        <v>82</v>
      </c>
      <c r="AW405" s="13" t="s">
        <v>33</v>
      </c>
      <c r="AX405" s="13" t="s">
        <v>72</v>
      </c>
      <c r="AY405" s="215" t="s">
        <v>146</v>
      </c>
    </row>
    <row r="406" spans="2:51" s="13" customFormat="1" ht="11.25">
      <c r="B406" s="205"/>
      <c r="C406" s="206"/>
      <c r="D406" s="201" t="s">
        <v>157</v>
      </c>
      <c r="E406" s="207" t="s">
        <v>19</v>
      </c>
      <c r="F406" s="208" t="s">
        <v>664</v>
      </c>
      <c r="G406" s="206"/>
      <c r="H406" s="209">
        <v>50.366999999999997</v>
      </c>
      <c r="I406" s="210"/>
      <c r="J406" s="206"/>
      <c r="K406" s="206"/>
      <c r="L406" s="211"/>
      <c r="M406" s="212"/>
      <c r="N406" s="213"/>
      <c r="O406" s="213"/>
      <c r="P406" s="213"/>
      <c r="Q406" s="213"/>
      <c r="R406" s="213"/>
      <c r="S406" s="213"/>
      <c r="T406" s="214"/>
      <c r="AT406" s="215" t="s">
        <v>157</v>
      </c>
      <c r="AU406" s="215" t="s">
        <v>82</v>
      </c>
      <c r="AV406" s="13" t="s">
        <v>82</v>
      </c>
      <c r="AW406" s="13" t="s">
        <v>33</v>
      </c>
      <c r="AX406" s="13" t="s">
        <v>72</v>
      </c>
      <c r="AY406" s="215" t="s">
        <v>146</v>
      </c>
    </row>
    <row r="407" spans="2:51" s="13" customFormat="1" ht="11.25">
      <c r="B407" s="205"/>
      <c r="C407" s="206"/>
      <c r="D407" s="201" t="s">
        <v>157</v>
      </c>
      <c r="E407" s="207" t="s">
        <v>19</v>
      </c>
      <c r="F407" s="208" t="s">
        <v>665</v>
      </c>
      <c r="G407" s="206"/>
      <c r="H407" s="209">
        <v>51.48</v>
      </c>
      <c r="I407" s="210"/>
      <c r="J407" s="206"/>
      <c r="K407" s="206"/>
      <c r="L407" s="211"/>
      <c r="M407" s="212"/>
      <c r="N407" s="213"/>
      <c r="O407" s="213"/>
      <c r="P407" s="213"/>
      <c r="Q407" s="213"/>
      <c r="R407" s="213"/>
      <c r="S407" s="213"/>
      <c r="T407" s="214"/>
      <c r="AT407" s="215" t="s">
        <v>157</v>
      </c>
      <c r="AU407" s="215" t="s">
        <v>82</v>
      </c>
      <c r="AV407" s="13" t="s">
        <v>82</v>
      </c>
      <c r="AW407" s="13" t="s">
        <v>33</v>
      </c>
      <c r="AX407" s="13" t="s">
        <v>72</v>
      </c>
      <c r="AY407" s="215" t="s">
        <v>146</v>
      </c>
    </row>
    <row r="408" spans="2:51" s="13" customFormat="1" ht="11.25">
      <c r="B408" s="205"/>
      <c r="C408" s="206"/>
      <c r="D408" s="201" t="s">
        <v>157</v>
      </c>
      <c r="E408" s="207" t="s">
        <v>19</v>
      </c>
      <c r="F408" s="208" t="s">
        <v>666</v>
      </c>
      <c r="G408" s="206"/>
      <c r="H408" s="209">
        <v>11.621</v>
      </c>
      <c r="I408" s="210"/>
      <c r="J408" s="206"/>
      <c r="K408" s="206"/>
      <c r="L408" s="211"/>
      <c r="M408" s="212"/>
      <c r="N408" s="213"/>
      <c r="O408" s="213"/>
      <c r="P408" s="213"/>
      <c r="Q408" s="213"/>
      <c r="R408" s="213"/>
      <c r="S408" s="213"/>
      <c r="T408" s="214"/>
      <c r="AT408" s="215" t="s">
        <v>157</v>
      </c>
      <c r="AU408" s="215" t="s">
        <v>82</v>
      </c>
      <c r="AV408" s="13" t="s">
        <v>82</v>
      </c>
      <c r="AW408" s="13" t="s">
        <v>33</v>
      </c>
      <c r="AX408" s="13" t="s">
        <v>72</v>
      </c>
      <c r="AY408" s="215" t="s">
        <v>146</v>
      </c>
    </row>
    <row r="409" spans="2:51" s="13" customFormat="1" ht="11.25">
      <c r="B409" s="205"/>
      <c r="C409" s="206"/>
      <c r="D409" s="201" t="s">
        <v>157</v>
      </c>
      <c r="E409" s="207" t="s">
        <v>19</v>
      </c>
      <c r="F409" s="208" t="s">
        <v>667</v>
      </c>
      <c r="G409" s="206"/>
      <c r="H409" s="209">
        <v>40.005000000000003</v>
      </c>
      <c r="I409" s="210"/>
      <c r="J409" s="206"/>
      <c r="K409" s="206"/>
      <c r="L409" s="211"/>
      <c r="M409" s="212"/>
      <c r="N409" s="213"/>
      <c r="O409" s="213"/>
      <c r="P409" s="213"/>
      <c r="Q409" s="213"/>
      <c r="R409" s="213"/>
      <c r="S409" s="213"/>
      <c r="T409" s="214"/>
      <c r="AT409" s="215" t="s">
        <v>157</v>
      </c>
      <c r="AU409" s="215" t="s">
        <v>82</v>
      </c>
      <c r="AV409" s="13" t="s">
        <v>82</v>
      </c>
      <c r="AW409" s="13" t="s">
        <v>33</v>
      </c>
      <c r="AX409" s="13" t="s">
        <v>72</v>
      </c>
      <c r="AY409" s="215" t="s">
        <v>146</v>
      </c>
    </row>
    <row r="410" spans="2:51" s="14" customFormat="1" ht="11.25">
      <c r="B410" s="216"/>
      <c r="C410" s="217"/>
      <c r="D410" s="201" t="s">
        <v>157</v>
      </c>
      <c r="E410" s="218" t="s">
        <v>19</v>
      </c>
      <c r="F410" s="219" t="s">
        <v>668</v>
      </c>
      <c r="G410" s="217"/>
      <c r="H410" s="218" t="s">
        <v>19</v>
      </c>
      <c r="I410" s="220"/>
      <c r="J410" s="217"/>
      <c r="K410" s="217"/>
      <c r="L410" s="221"/>
      <c r="M410" s="222"/>
      <c r="N410" s="223"/>
      <c r="O410" s="223"/>
      <c r="P410" s="223"/>
      <c r="Q410" s="223"/>
      <c r="R410" s="223"/>
      <c r="S410" s="223"/>
      <c r="T410" s="224"/>
      <c r="AT410" s="225" t="s">
        <v>157</v>
      </c>
      <c r="AU410" s="225" t="s">
        <v>82</v>
      </c>
      <c r="AV410" s="14" t="s">
        <v>80</v>
      </c>
      <c r="AW410" s="14" t="s">
        <v>33</v>
      </c>
      <c r="AX410" s="14" t="s">
        <v>72</v>
      </c>
      <c r="AY410" s="225" t="s">
        <v>146</v>
      </c>
    </row>
    <row r="411" spans="2:51" s="13" customFormat="1" ht="11.25">
      <c r="B411" s="205"/>
      <c r="C411" s="206"/>
      <c r="D411" s="201" t="s">
        <v>157</v>
      </c>
      <c r="E411" s="207" t="s">
        <v>19</v>
      </c>
      <c r="F411" s="208" t="s">
        <v>669</v>
      </c>
      <c r="G411" s="206"/>
      <c r="H411" s="209">
        <v>59.85</v>
      </c>
      <c r="I411" s="210"/>
      <c r="J411" s="206"/>
      <c r="K411" s="206"/>
      <c r="L411" s="211"/>
      <c r="M411" s="212"/>
      <c r="N411" s="213"/>
      <c r="O411" s="213"/>
      <c r="P411" s="213"/>
      <c r="Q411" s="213"/>
      <c r="R411" s="213"/>
      <c r="S411" s="213"/>
      <c r="T411" s="214"/>
      <c r="AT411" s="215" t="s">
        <v>157</v>
      </c>
      <c r="AU411" s="215" t="s">
        <v>82</v>
      </c>
      <c r="AV411" s="13" t="s">
        <v>82</v>
      </c>
      <c r="AW411" s="13" t="s">
        <v>33</v>
      </c>
      <c r="AX411" s="13" t="s">
        <v>72</v>
      </c>
      <c r="AY411" s="215" t="s">
        <v>146</v>
      </c>
    </row>
    <row r="412" spans="2:51" s="13" customFormat="1" ht="11.25">
      <c r="B412" s="205"/>
      <c r="C412" s="206"/>
      <c r="D412" s="201" t="s">
        <v>157</v>
      </c>
      <c r="E412" s="207" t="s">
        <v>19</v>
      </c>
      <c r="F412" s="208" t="s">
        <v>670</v>
      </c>
      <c r="G412" s="206"/>
      <c r="H412" s="209">
        <v>9</v>
      </c>
      <c r="I412" s="210"/>
      <c r="J412" s="206"/>
      <c r="K412" s="206"/>
      <c r="L412" s="211"/>
      <c r="M412" s="212"/>
      <c r="N412" s="213"/>
      <c r="O412" s="213"/>
      <c r="P412" s="213"/>
      <c r="Q412" s="213"/>
      <c r="R412" s="213"/>
      <c r="S412" s="213"/>
      <c r="T412" s="214"/>
      <c r="AT412" s="215" t="s">
        <v>157</v>
      </c>
      <c r="AU412" s="215" t="s">
        <v>82</v>
      </c>
      <c r="AV412" s="13" t="s">
        <v>82</v>
      </c>
      <c r="AW412" s="13" t="s">
        <v>33</v>
      </c>
      <c r="AX412" s="13" t="s">
        <v>72</v>
      </c>
      <c r="AY412" s="215" t="s">
        <v>146</v>
      </c>
    </row>
    <row r="413" spans="2:51" s="13" customFormat="1" ht="11.25">
      <c r="B413" s="205"/>
      <c r="C413" s="206"/>
      <c r="D413" s="201" t="s">
        <v>157</v>
      </c>
      <c r="E413" s="207" t="s">
        <v>19</v>
      </c>
      <c r="F413" s="208" t="s">
        <v>671</v>
      </c>
      <c r="G413" s="206"/>
      <c r="H413" s="209">
        <v>44.1</v>
      </c>
      <c r="I413" s="210"/>
      <c r="J413" s="206"/>
      <c r="K413" s="206"/>
      <c r="L413" s="211"/>
      <c r="M413" s="212"/>
      <c r="N413" s="213"/>
      <c r="O413" s="213"/>
      <c r="P413" s="213"/>
      <c r="Q413" s="213"/>
      <c r="R413" s="213"/>
      <c r="S413" s="213"/>
      <c r="T413" s="214"/>
      <c r="AT413" s="215" t="s">
        <v>157</v>
      </c>
      <c r="AU413" s="215" t="s">
        <v>82</v>
      </c>
      <c r="AV413" s="13" t="s">
        <v>82</v>
      </c>
      <c r="AW413" s="13" t="s">
        <v>33</v>
      </c>
      <c r="AX413" s="13" t="s">
        <v>72</v>
      </c>
      <c r="AY413" s="215" t="s">
        <v>146</v>
      </c>
    </row>
    <row r="414" spans="2:51" s="13" customFormat="1" ht="11.25">
      <c r="B414" s="205"/>
      <c r="C414" s="206"/>
      <c r="D414" s="201" t="s">
        <v>157</v>
      </c>
      <c r="E414" s="207" t="s">
        <v>19</v>
      </c>
      <c r="F414" s="208" t="s">
        <v>672</v>
      </c>
      <c r="G414" s="206"/>
      <c r="H414" s="209">
        <v>7.875</v>
      </c>
      <c r="I414" s="210"/>
      <c r="J414" s="206"/>
      <c r="K414" s="206"/>
      <c r="L414" s="211"/>
      <c r="M414" s="212"/>
      <c r="N414" s="213"/>
      <c r="O414" s="213"/>
      <c r="P414" s="213"/>
      <c r="Q414" s="213"/>
      <c r="R414" s="213"/>
      <c r="S414" s="213"/>
      <c r="T414" s="214"/>
      <c r="AT414" s="215" t="s">
        <v>157</v>
      </c>
      <c r="AU414" s="215" t="s">
        <v>82</v>
      </c>
      <c r="AV414" s="13" t="s">
        <v>82</v>
      </c>
      <c r="AW414" s="13" t="s">
        <v>33</v>
      </c>
      <c r="AX414" s="13" t="s">
        <v>72</v>
      </c>
      <c r="AY414" s="215" t="s">
        <v>146</v>
      </c>
    </row>
    <row r="415" spans="2:51" s="13" customFormat="1" ht="11.25">
      <c r="B415" s="205"/>
      <c r="C415" s="206"/>
      <c r="D415" s="201" t="s">
        <v>157</v>
      </c>
      <c r="E415" s="207" t="s">
        <v>19</v>
      </c>
      <c r="F415" s="208" t="s">
        <v>673</v>
      </c>
      <c r="G415" s="206"/>
      <c r="H415" s="209">
        <v>15.082000000000001</v>
      </c>
      <c r="I415" s="210"/>
      <c r="J415" s="206"/>
      <c r="K415" s="206"/>
      <c r="L415" s="211"/>
      <c r="M415" s="212"/>
      <c r="N415" s="213"/>
      <c r="O415" s="213"/>
      <c r="P415" s="213"/>
      <c r="Q415" s="213"/>
      <c r="R415" s="213"/>
      <c r="S415" s="213"/>
      <c r="T415" s="214"/>
      <c r="AT415" s="215" t="s">
        <v>157</v>
      </c>
      <c r="AU415" s="215" t="s">
        <v>82</v>
      </c>
      <c r="AV415" s="13" t="s">
        <v>82</v>
      </c>
      <c r="AW415" s="13" t="s">
        <v>33</v>
      </c>
      <c r="AX415" s="13" t="s">
        <v>72</v>
      </c>
      <c r="AY415" s="215" t="s">
        <v>146</v>
      </c>
    </row>
    <row r="416" spans="2:51" s="13" customFormat="1" ht="11.25">
      <c r="B416" s="205"/>
      <c r="C416" s="206"/>
      <c r="D416" s="201" t="s">
        <v>157</v>
      </c>
      <c r="E416" s="207" t="s">
        <v>19</v>
      </c>
      <c r="F416" s="208" t="s">
        <v>674</v>
      </c>
      <c r="G416" s="206"/>
      <c r="H416" s="209">
        <v>27.108000000000001</v>
      </c>
      <c r="I416" s="210"/>
      <c r="J416" s="206"/>
      <c r="K416" s="206"/>
      <c r="L416" s="211"/>
      <c r="M416" s="212"/>
      <c r="N416" s="213"/>
      <c r="O416" s="213"/>
      <c r="P416" s="213"/>
      <c r="Q416" s="213"/>
      <c r="R416" s="213"/>
      <c r="S416" s="213"/>
      <c r="T416" s="214"/>
      <c r="AT416" s="215" t="s">
        <v>157</v>
      </c>
      <c r="AU416" s="215" t="s">
        <v>82</v>
      </c>
      <c r="AV416" s="13" t="s">
        <v>82</v>
      </c>
      <c r="AW416" s="13" t="s">
        <v>33</v>
      </c>
      <c r="AX416" s="13" t="s">
        <v>72</v>
      </c>
      <c r="AY416" s="215" t="s">
        <v>146</v>
      </c>
    </row>
    <row r="417" spans="1:65" s="13" customFormat="1" ht="11.25">
      <c r="B417" s="205"/>
      <c r="C417" s="206"/>
      <c r="D417" s="201" t="s">
        <v>157</v>
      </c>
      <c r="E417" s="207" t="s">
        <v>19</v>
      </c>
      <c r="F417" s="208" t="s">
        <v>675</v>
      </c>
      <c r="G417" s="206"/>
      <c r="H417" s="209">
        <v>46.655000000000001</v>
      </c>
      <c r="I417" s="210"/>
      <c r="J417" s="206"/>
      <c r="K417" s="206"/>
      <c r="L417" s="211"/>
      <c r="M417" s="212"/>
      <c r="N417" s="213"/>
      <c r="O417" s="213"/>
      <c r="P417" s="213"/>
      <c r="Q417" s="213"/>
      <c r="R417" s="213"/>
      <c r="S417" s="213"/>
      <c r="T417" s="214"/>
      <c r="AT417" s="215" t="s">
        <v>157</v>
      </c>
      <c r="AU417" s="215" t="s">
        <v>82</v>
      </c>
      <c r="AV417" s="13" t="s">
        <v>82</v>
      </c>
      <c r="AW417" s="13" t="s">
        <v>33</v>
      </c>
      <c r="AX417" s="13" t="s">
        <v>72</v>
      </c>
      <c r="AY417" s="215" t="s">
        <v>146</v>
      </c>
    </row>
    <row r="418" spans="1:65" s="13" customFormat="1" ht="11.25">
      <c r="B418" s="205"/>
      <c r="C418" s="206"/>
      <c r="D418" s="201" t="s">
        <v>157</v>
      </c>
      <c r="E418" s="207" t="s">
        <v>19</v>
      </c>
      <c r="F418" s="208" t="s">
        <v>676</v>
      </c>
      <c r="G418" s="206"/>
      <c r="H418" s="209">
        <v>29.225000000000001</v>
      </c>
      <c r="I418" s="210"/>
      <c r="J418" s="206"/>
      <c r="K418" s="206"/>
      <c r="L418" s="211"/>
      <c r="M418" s="212"/>
      <c r="N418" s="213"/>
      <c r="O418" s="213"/>
      <c r="P418" s="213"/>
      <c r="Q418" s="213"/>
      <c r="R418" s="213"/>
      <c r="S418" s="213"/>
      <c r="T418" s="214"/>
      <c r="AT418" s="215" t="s">
        <v>157</v>
      </c>
      <c r="AU418" s="215" t="s">
        <v>82</v>
      </c>
      <c r="AV418" s="13" t="s">
        <v>82</v>
      </c>
      <c r="AW418" s="13" t="s">
        <v>33</v>
      </c>
      <c r="AX418" s="13" t="s">
        <v>72</v>
      </c>
      <c r="AY418" s="215" t="s">
        <v>146</v>
      </c>
    </row>
    <row r="419" spans="1:65" s="13" customFormat="1" ht="11.25">
      <c r="B419" s="205"/>
      <c r="C419" s="206"/>
      <c r="D419" s="201" t="s">
        <v>157</v>
      </c>
      <c r="E419" s="207" t="s">
        <v>19</v>
      </c>
      <c r="F419" s="208" t="s">
        <v>677</v>
      </c>
      <c r="G419" s="206"/>
      <c r="H419" s="209">
        <v>52.29</v>
      </c>
      <c r="I419" s="210"/>
      <c r="J419" s="206"/>
      <c r="K419" s="206"/>
      <c r="L419" s="211"/>
      <c r="M419" s="212"/>
      <c r="N419" s="213"/>
      <c r="O419" s="213"/>
      <c r="P419" s="213"/>
      <c r="Q419" s="213"/>
      <c r="R419" s="213"/>
      <c r="S419" s="213"/>
      <c r="T419" s="214"/>
      <c r="AT419" s="215" t="s">
        <v>157</v>
      </c>
      <c r="AU419" s="215" t="s">
        <v>82</v>
      </c>
      <c r="AV419" s="13" t="s">
        <v>82</v>
      </c>
      <c r="AW419" s="13" t="s">
        <v>33</v>
      </c>
      <c r="AX419" s="13" t="s">
        <v>72</v>
      </c>
      <c r="AY419" s="215" t="s">
        <v>146</v>
      </c>
    </row>
    <row r="420" spans="1:65" s="13" customFormat="1" ht="11.25">
      <c r="B420" s="205"/>
      <c r="C420" s="206"/>
      <c r="D420" s="201" t="s">
        <v>157</v>
      </c>
      <c r="E420" s="207" t="s">
        <v>19</v>
      </c>
      <c r="F420" s="208" t="s">
        <v>678</v>
      </c>
      <c r="G420" s="206"/>
      <c r="H420" s="209">
        <v>41.895000000000003</v>
      </c>
      <c r="I420" s="210"/>
      <c r="J420" s="206"/>
      <c r="K420" s="206"/>
      <c r="L420" s="211"/>
      <c r="M420" s="212"/>
      <c r="N420" s="213"/>
      <c r="O420" s="213"/>
      <c r="P420" s="213"/>
      <c r="Q420" s="213"/>
      <c r="R420" s="213"/>
      <c r="S420" s="213"/>
      <c r="T420" s="214"/>
      <c r="AT420" s="215" t="s">
        <v>157</v>
      </c>
      <c r="AU420" s="215" t="s">
        <v>82</v>
      </c>
      <c r="AV420" s="13" t="s">
        <v>82</v>
      </c>
      <c r="AW420" s="13" t="s">
        <v>33</v>
      </c>
      <c r="AX420" s="13" t="s">
        <v>72</v>
      </c>
      <c r="AY420" s="215" t="s">
        <v>146</v>
      </c>
    </row>
    <row r="421" spans="1:65" s="13" customFormat="1" ht="11.25">
      <c r="B421" s="205"/>
      <c r="C421" s="206"/>
      <c r="D421" s="201" t="s">
        <v>157</v>
      </c>
      <c r="E421" s="207" t="s">
        <v>19</v>
      </c>
      <c r="F421" s="208" t="s">
        <v>679</v>
      </c>
      <c r="G421" s="206"/>
      <c r="H421" s="209">
        <v>18.2</v>
      </c>
      <c r="I421" s="210"/>
      <c r="J421" s="206"/>
      <c r="K421" s="206"/>
      <c r="L421" s="211"/>
      <c r="M421" s="212"/>
      <c r="N421" s="213"/>
      <c r="O421" s="213"/>
      <c r="P421" s="213"/>
      <c r="Q421" s="213"/>
      <c r="R421" s="213"/>
      <c r="S421" s="213"/>
      <c r="T421" s="214"/>
      <c r="AT421" s="215" t="s">
        <v>157</v>
      </c>
      <c r="AU421" s="215" t="s">
        <v>82</v>
      </c>
      <c r="AV421" s="13" t="s">
        <v>82</v>
      </c>
      <c r="AW421" s="13" t="s">
        <v>33</v>
      </c>
      <c r="AX421" s="13" t="s">
        <v>72</v>
      </c>
      <c r="AY421" s="215" t="s">
        <v>146</v>
      </c>
    </row>
    <row r="422" spans="1:65" s="2" customFormat="1" ht="16.5" customHeight="1">
      <c r="A422" s="35"/>
      <c r="B422" s="36"/>
      <c r="C422" s="188" t="s">
        <v>680</v>
      </c>
      <c r="D422" s="188" t="s">
        <v>148</v>
      </c>
      <c r="E422" s="189" t="s">
        <v>681</v>
      </c>
      <c r="F422" s="190" t="s">
        <v>682</v>
      </c>
      <c r="G422" s="191" t="s">
        <v>151</v>
      </c>
      <c r="H422" s="192">
        <v>201.61199999999999</v>
      </c>
      <c r="I422" s="193"/>
      <c r="J422" s="194">
        <f>ROUND(I422*H422,2)</f>
        <v>0</v>
      </c>
      <c r="K422" s="190" t="s">
        <v>152</v>
      </c>
      <c r="L422" s="40"/>
      <c r="M422" s="195" t="s">
        <v>19</v>
      </c>
      <c r="N422" s="196" t="s">
        <v>43</v>
      </c>
      <c r="O422" s="65"/>
      <c r="P422" s="197">
        <f>O422*H422</f>
        <v>0</v>
      </c>
      <c r="Q422" s="197">
        <v>1.7330000000000002E-2</v>
      </c>
      <c r="R422" s="197">
        <f>Q422*H422</f>
        <v>3.4939359600000004</v>
      </c>
      <c r="S422" s="197">
        <v>0</v>
      </c>
      <c r="T422" s="198">
        <f>S422*H422</f>
        <v>0</v>
      </c>
      <c r="U422" s="35"/>
      <c r="V422" s="35"/>
      <c r="W422" s="35"/>
      <c r="X422" s="35"/>
      <c r="Y422" s="35"/>
      <c r="Z422" s="35"/>
      <c r="AA422" s="35"/>
      <c r="AB422" s="35"/>
      <c r="AC422" s="35"/>
      <c r="AD422" s="35"/>
      <c r="AE422" s="35"/>
      <c r="AR422" s="199" t="s">
        <v>153</v>
      </c>
      <c r="AT422" s="199" t="s">
        <v>148</v>
      </c>
      <c r="AU422" s="199" t="s">
        <v>82</v>
      </c>
      <c r="AY422" s="18" t="s">
        <v>146</v>
      </c>
      <c r="BE422" s="200">
        <f>IF(N422="základní",J422,0)</f>
        <v>0</v>
      </c>
      <c r="BF422" s="200">
        <f>IF(N422="snížená",J422,0)</f>
        <v>0</v>
      </c>
      <c r="BG422" s="200">
        <f>IF(N422="zákl. přenesená",J422,0)</f>
        <v>0</v>
      </c>
      <c r="BH422" s="200">
        <f>IF(N422="sníž. přenesená",J422,0)</f>
        <v>0</v>
      </c>
      <c r="BI422" s="200">
        <f>IF(N422="nulová",J422,0)</f>
        <v>0</v>
      </c>
      <c r="BJ422" s="18" t="s">
        <v>80</v>
      </c>
      <c r="BK422" s="200">
        <f>ROUND(I422*H422,2)</f>
        <v>0</v>
      </c>
      <c r="BL422" s="18" t="s">
        <v>153</v>
      </c>
      <c r="BM422" s="199" t="s">
        <v>683</v>
      </c>
    </row>
    <row r="423" spans="1:65" s="2" customFormat="1" ht="19.5">
      <c r="A423" s="35"/>
      <c r="B423" s="36"/>
      <c r="C423" s="37"/>
      <c r="D423" s="201" t="s">
        <v>155</v>
      </c>
      <c r="E423" s="37"/>
      <c r="F423" s="202" t="s">
        <v>684</v>
      </c>
      <c r="G423" s="37"/>
      <c r="H423" s="37"/>
      <c r="I423" s="109"/>
      <c r="J423" s="37"/>
      <c r="K423" s="37"/>
      <c r="L423" s="40"/>
      <c r="M423" s="203"/>
      <c r="N423" s="204"/>
      <c r="O423" s="65"/>
      <c r="P423" s="65"/>
      <c r="Q423" s="65"/>
      <c r="R423" s="65"/>
      <c r="S423" s="65"/>
      <c r="T423" s="66"/>
      <c r="U423" s="35"/>
      <c r="V423" s="35"/>
      <c r="W423" s="35"/>
      <c r="X423" s="35"/>
      <c r="Y423" s="35"/>
      <c r="Z423" s="35"/>
      <c r="AA423" s="35"/>
      <c r="AB423" s="35"/>
      <c r="AC423" s="35"/>
      <c r="AD423" s="35"/>
      <c r="AE423" s="35"/>
      <c r="AT423" s="18" t="s">
        <v>155</v>
      </c>
      <c r="AU423" s="18" t="s">
        <v>82</v>
      </c>
    </row>
    <row r="424" spans="1:65" s="14" customFormat="1" ht="11.25">
      <c r="B424" s="216"/>
      <c r="C424" s="217"/>
      <c r="D424" s="201" t="s">
        <v>157</v>
      </c>
      <c r="E424" s="218" t="s">
        <v>19</v>
      </c>
      <c r="F424" s="219" t="s">
        <v>685</v>
      </c>
      <c r="G424" s="217"/>
      <c r="H424" s="218" t="s">
        <v>19</v>
      </c>
      <c r="I424" s="220"/>
      <c r="J424" s="217"/>
      <c r="K424" s="217"/>
      <c r="L424" s="221"/>
      <c r="M424" s="222"/>
      <c r="N424" s="223"/>
      <c r="O424" s="223"/>
      <c r="P424" s="223"/>
      <c r="Q424" s="223"/>
      <c r="R424" s="223"/>
      <c r="S424" s="223"/>
      <c r="T424" s="224"/>
      <c r="AT424" s="225" t="s">
        <v>157</v>
      </c>
      <c r="AU424" s="225" t="s">
        <v>82</v>
      </c>
      <c r="AV424" s="14" t="s">
        <v>80</v>
      </c>
      <c r="AW424" s="14" t="s">
        <v>33</v>
      </c>
      <c r="AX424" s="14" t="s">
        <v>72</v>
      </c>
      <c r="AY424" s="225" t="s">
        <v>146</v>
      </c>
    </row>
    <row r="425" spans="1:65" s="13" customFormat="1" ht="11.25">
      <c r="B425" s="205"/>
      <c r="C425" s="206"/>
      <c r="D425" s="201" t="s">
        <v>157</v>
      </c>
      <c r="E425" s="207" t="s">
        <v>19</v>
      </c>
      <c r="F425" s="208" t="s">
        <v>686</v>
      </c>
      <c r="G425" s="206"/>
      <c r="H425" s="209">
        <v>44.155999999999999</v>
      </c>
      <c r="I425" s="210"/>
      <c r="J425" s="206"/>
      <c r="K425" s="206"/>
      <c r="L425" s="211"/>
      <c r="M425" s="212"/>
      <c r="N425" s="213"/>
      <c r="O425" s="213"/>
      <c r="P425" s="213"/>
      <c r="Q425" s="213"/>
      <c r="R425" s="213"/>
      <c r="S425" s="213"/>
      <c r="T425" s="214"/>
      <c r="AT425" s="215" t="s">
        <v>157</v>
      </c>
      <c r="AU425" s="215" t="s">
        <v>82</v>
      </c>
      <c r="AV425" s="13" t="s">
        <v>82</v>
      </c>
      <c r="AW425" s="13" t="s">
        <v>33</v>
      </c>
      <c r="AX425" s="13" t="s">
        <v>72</v>
      </c>
      <c r="AY425" s="215" t="s">
        <v>146</v>
      </c>
    </row>
    <row r="426" spans="1:65" s="13" customFormat="1" ht="11.25">
      <c r="B426" s="205"/>
      <c r="C426" s="206"/>
      <c r="D426" s="201" t="s">
        <v>157</v>
      </c>
      <c r="E426" s="207" t="s">
        <v>19</v>
      </c>
      <c r="F426" s="208" t="s">
        <v>687</v>
      </c>
      <c r="G426" s="206"/>
      <c r="H426" s="209">
        <v>26.472000000000001</v>
      </c>
      <c r="I426" s="210"/>
      <c r="J426" s="206"/>
      <c r="K426" s="206"/>
      <c r="L426" s="211"/>
      <c r="M426" s="212"/>
      <c r="N426" s="213"/>
      <c r="O426" s="213"/>
      <c r="P426" s="213"/>
      <c r="Q426" s="213"/>
      <c r="R426" s="213"/>
      <c r="S426" s="213"/>
      <c r="T426" s="214"/>
      <c r="AT426" s="215" t="s">
        <v>157</v>
      </c>
      <c r="AU426" s="215" t="s">
        <v>82</v>
      </c>
      <c r="AV426" s="13" t="s">
        <v>82</v>
      </c>
      <c r="AW426" s="13" t="s">
        <v>33</v>
      </c>
      <c r="AX426" s="13" t="s">
        <v>72</v>
      </c>
      <c r="AY426" s="215" t="s">
        <v>146</v>
      </c>
    </row>
    <row r="427" spans="1:65" s="13" customFormat="1" ht="11.25">
      <c r="B427" s="205"/>
      <c r="C427" s="206"/>
      <c r="D427" s="201" t="s">
        <v>157</v>
      </c>
      <c r="E427" s="207" t="s">
        <v>19</v>
      </c>
      <c r="F427" s="208" t="s">
        <v>688</v>
      </c>
      <c r="G427" s="206"/>
      <c r="H427" s="209">
        <v>14.6</v>
      </c>
      <c r="I427" s="210"/>
      <c r="J427" s="206"/>
      <c r="K427" s="206"/>
      <c r="L427" s="211"/>
      <c r="M427" s="212"/>
      <c r="N427" s="213"/>
      <c r="O427" s="213"/>
      <c r="P427" s="213"/>
      <c r="Q427" s="213"/>
      <c r="R427" s="213"/>
      <c r="S427" s="213"/>
      <c r="T427" s="214"/>
      <c r="AT427" s="215" t="s">
        <v>157</v>
      </c>
      <c r="AU427" s="215" t="s">
        <v>82</v>
      </c>
      <c r="AV427" s="13" t="s">
        <v>82</v>
      </c>
      <c r="AW427" s="13" t="s">
        <v>33</v>
      </c>
      <c r="AX427" s="13" t="s">
        <v>72</v>
      </c>
      <c r="AY427" s="215" t="s">
        <v>146</v>
      </c>
    </row>
    <row r="428" spans="1:65" s="13" customFormat="1" ht="11.25">
      <c r="B428" s="205"/>
      <c r="C428" s="206"/>
      <c r="D428" s="201" t="s">
        <v>157</v>
      </c>
      <c r="E428" s="207" t="s">
        <v>19</v>
      </c>
      <c r="F428" s="208" t="s">
        <v>689</v>
      </c>
      <c r="G428" s="206"/>
      <c r="H428" s="209">
        <v>19.63</v>
      </c>
      <c r="I428" s="210"/>
      <c r="J428" s="206"/>
      <c r="K428" s="206"/>
      <c r="L428" s="211"/>
      <c r="M428" s="212"/>
      <c r="N428" s="213"/>
      <c r="O428" s="213"/>
      <c r="P428" s="213"/>
      <c r="Q428" s="213"/>
      <c r="R428" s="213"/>
      <c r="S428" s="213"/>
      <c r="T428" s="214"/>
      <c r="AT428" s="215" t="s">
        <v>157</v>
      </c>
      <c r="AU428" s="215" t="s">
        <v>82</v>
      </c>
      <c r="AV428" s="13" t="s">
        <v>82</v>
      </c>
      <c r="AW428" s="13" t="s">
        <v>33</v>
      </c>
      <c r="AX428" s="13" t="s">
        <v>72</v>
      </c>
      <c r="AY428" s="215" t="s">
        <v>146</v>
      </c>
    </row>
    <row r="429" spans="1:65" s="14" customFormat="1" ht="11.25">
      <c r="B429" s="216"/>
      <c r="C429" s="217"/>
      <c r="D429" s="201" t="s">
        <v>157</v>
      </c>
      <c r="E429" s="218" t="s">
        <v>19</v>
      </c>
      <c r="F429" s="219" t="s">
        <v>690</v>
      </c>
      <c r="G429" s="217"/>
      <c r="H429" s="218" t="s">
        <v>19</v>
      </c>
      <c r="I429" s="220"/>
      <c r="J429" s="217"/>
      <c r="K429" s="217"/>
      <c r="L429" s="221"/>
      <c r="M429" s="222"/>
      <c r="N429" s="223"/>
      <c r="O429" s="223"/>
      <c r="P429" s="223"/>
      <c r="Q429" s="223"/>
      <c r="R429" s="223"/>
      <c r="S429" s="223"/>
      <c r="T429" s="224"/>
      <c r="AT429" s="225" t="s">
        <v>157</v>
      </c>
      <c r="AU429" s="225" t="s">
        <v>82</v>
      </c>
      <c r="AV429" s="14" t="s">
        <v>80</v>
      </c>
      <c r="AW429" s="14" t="s">
        <v>33</v>
      </c>
      <c r="AX429" s="14" t="s">
        <v>72</v>
      </c>
      <c r="AY429" s="225" t="s">
        <v>146</v>
      </c>
    </row>
    <row r="430" spans="1:65" s="13" customFormat="1" ht="11.25">
      <c r="B430" s="205"/>
      <c r="C430" s="206"/>
      <c r="D430" s="201" t="s">
        <v>157</v>
      </c>
      <c r="E430" s="207" t="s">
        <v>19</v>
      </c>
      <c r="F430" s="208" t="s">
        <v>691</v>
      </c>
      <c r="G430" s="206"/>
      <c r="H430" s="209">
        <v>19.442</v>
      </c>
      <c r="I430" s="210"/>
      <c r="J430" s="206"/>
      <c r="K430" s="206"/>
      <c r="L430" s="211"/>
      <c r="M430" s="212"/>
      <c r="N430" s="213"/>
      <c r="O430" s="213"/>
      <c r="P430" s="213"/>
      <c r="Q430" s="213"/>
      <c r="R430" s="213"/>
      <c r="S430" s="213"/>
      <c r="T430" s="214"/>
      <c r="AT430" s="215" t="s">
        <v>157</v>
      </c>
      <c r="AU430" s="215" t="s">
        <v>82</v>
      </c>
      <c r="AV430" s="13" t="s">
        <v>82</v>
      </c>
      <c r="AW430" s="13" t="s">
        <v>33</v>
      </c>
      <c r="AX430" s="13" t="s">
        <v>72</v>
      </c>
      <c r="AY430" s="215" t="s">
        <v>146</v>
      </c>
    </row>
    <row r="431" spans="1:65" s="13" customFormat="1" ht="11.25">
      <c r="B431" s="205"/>
      <c r="C431" s="206"/>
      <c r="D431" s="201" t="s">
        <v>157</v>
      </c>
      <c r="E431" s="207" t="s">
        <v>19</v>
      </c>
      <c r="F431" s="208" t="s">
        <v>692</v>
      </c>
      <c r="G431" s="206"/>
      <c r="H431" s="209">
        <v>50.762</v>
      </c>
      <c r="I431" s="210"/>
      <c r="J431" s="206"/>
      <c r="K431" s="206"/>
      <c r="L431" s="211"/>
      <c r="M431" s="212"/>
      <c r="N431" s="213"/>
      <c r="O431" s="213"/>
      <c r="P431" s="213"/>
      <c r="Q431" s="213"/>
      <c r="R431" s="213"/>
      <c r="S431" s="213"/>
      <c r="T431" s="214"/>
      <c r="AT431" s="215" t="s">
        <v>157</v>
      </c>
      <c r="AU431" s="215" t="s">
        <v>82</v>
      </c>
      <c r="AV431" s="13" t="s">
        <v>82</v>
      </c>
      <c r="AW431" s="13" t="s">
        <v>33</v>
      </c>
      <c r="AX431" s="13" t="s">
        <v>72</v>
      </c>
      <c r="AY431" s="215" t="s">
        <v>146</v>
      </c>
    </row>
    <row r="432" spans="1:65" s="13" customFormat="1" ht="11.25">
      <c r="B432" s="205"/>
      <c r="C432" s="206"/>
      <c r="D432" s="201" t="s">
        <v>157</v>
      </c>
      <c r="E432" s="207" t="s">
        <v>19</v>
      </c>
      <c r="F432" s="208" t="s">
        <v>693</v>
      </c>
      <c r="G432" s="206"/>
      <c r="H432" s="209">
        <v>26.55</v>
      </c>
      <c r="I432" s="210"/>
      <c r="J432" s="206"/>
      <c r="K432" s="206"/>
      <c r="L432" s="211"/>
      <c r="M432" s="212"/>
      <c r="N432" s="213"/>
      <c r="O432" s="213"/>
      <c r="P432" s="213"/>
      <c r="Q432" s="213"/>
      <c r="R432" s="213"/>
      <c r="S432" s="213"/>
      <c r="T432" s="214"/>
      <c r="AT432" s="215" t="s">
        <v>157</v>
      </c>
      <c r="AU432" s="215" t="s">
        <v>82</v>
      </c>
      <c r="AV432" s="13" t="s">
        <v>82</v>
      </c>
      <c r="AW432" s="13" t="s">
        <v>33</v>
      </c>
      <c r="AX432" s="13" t="s">
        <v>72</v>
      </c>
      <c r="AY432" s="215" t="s">
        <v>146</v>
      </c>
    </row>
    <row r="433" spans="1:65" s="2" customFormat="1" ht="16.5" customHeight="1">
      <c r="A433" s="35"/>
      <c r="B433" s="36"/>
      <c r="C433" s="188" t="s">
        <v>694</v>
      </c>
      <c r="D433" s="188" t="s">
        <v>148</v>
      </c>
      <c r="E433" s="189" t="s">
        <v>695</v>
      </c>
      <c r="F433" s="190" t="s">
        <v>696</v>
      </c>
      <c r="G433" s="191" t="s">
        <v>151</v>
      </c>
      <c r="H433" s="192">
        <v>990.65499999999997</v>
      </c>
      <c r="I433" s="193"/>
      <c r="J433" s="194">
        <f>ROUND(I433*H433,2)</f>
        <v>0</v>
      </c>
      <c r="K433" s="190" t="s">
        <v>152</v>
      </c>
      <c r="L433" s="40"/>
      <c r="M433" s="195" t="s">
        <v>19</v>
      </c>
      <c r="N433" s="196" t="s">
        <v>43</v>
      </c>
      <c r="O433" s="65"/>
      <c r="P433" s="197">
        <f>O433*H433</f>
        <v>0</v>
      </c>
      <c r="Q433" s="197">
        <v>1.7000000000000001E-2</v>
      </c>
      <c r="R433" s="197">
        <f>Q433*H433</f>
        <v>16.841135000000001</v>
      </c>
      <c r="S433" s="197">
        <v>0</v>
      </c>
      <c r="T433" s="198">
        <f>S433*H433</f>
        <v>0</v>
      </c>
      <c r="U433" s="35"/>
      <c r="V433" s="35"/>
      <c r="W433" s="35"/>
      <c r="X433" s="35"/>
      <c r="Y433" s="35"/>
      <c r="Z433" s="35"/>
      <c r="AA433" s="35"/>
      <c r="AB433" s="35"/>
      <c r="AC433" s="35"/>
      <c r="AD433" s="35"/>
      <c r="AE433" s="35"/>
      <c r="AR433" s="199" t="s">
        <v>153</v>
      </c>
      <c r="AT433" s="199" t="s">
        <v>148</v>
      </c>
      <c r="AU433" s="199" t="s">
        <v>82</v>
      </c>
      <c r="AY433" s="18" t="s">
        <v>146</v>
      </c>
      <c r="BE433" s="200">
        <f>IF(N433="základní",J433,0)</f>
        <v>0</v>
      </c>
      <c r="BF433" s="200">
        <f>IF(N433="snížená",J433,0)</f>
        <v>0</v>
      </c>
      <c r="BG433" s="200">
        <f>IF(N433="zákl. přenesená",J433,0)</f>
        <v>0</v>
      </c>
      <c r="BH433" s="200">
        <f>IF(N433="sníž. přenesená",J433,0)</f>
        <v>0</v>
      </c>
      <c r="BI433" s="200">
        <f>IF(N433="nulová",J433,0)</f>
        <v>0</v>
      </c>
      <c r="BJ433" s="18" t="s">
        <v>80</v>
      </c>
      <c r="BK433" s="200">
        <f>ROUND(I433*H433,2)</f>
        <v>0</v>
      </c>
      <c r="BL433" s="18" t="s">
        <v>153</v>
      </c>
      <c r="BM433" s="199" t="s">
        <v>697</v>
      </c>
    </row>
    <row r="434" spans="1:65" s="2" customFormat="1" ht="19.5">
      <c r="A434" s="35"/>
      <c r="B434" s="36"/>
      <c r="C434" s="37"/>
      <c r="D434" s="201" t="s">
        <v>155</v>
      </c>
      <c r="E434" s="37"/>
      <c r="F434" s="202" t="s">
        <v>698</v>
      </c>
      <c r="G434" s="37"/>
      <c r="H434" s="37"/>
      <c r="I434" s="109"/>
      <c r="J434" s="37"/>
      <c r="K434" s="37"/>
      <c r="L434" s="40"/>
      <c r="M434" s="203"/>
      <c r="N434" s="204"/>
      <c r="O434" s="65"/>
      <c r="P434" s="65"/>
      <c r="Q434" s="65"/>
      <c r="R434" s="65"/>
      <c r="S434" s="65"/>
      <c r="T434" s="66"/>
      <c r="U434" s="35"/>
      <c r="V434" s="35"/>
      <c r="W434" s="35"/>
      <c r="X434" s="35"/>
      <c r="Y434" s="35"/>
      <c r="Z434" s="35"/>
      <c r="AA434" s="35"/>
      <c r="AB434" s="35"/>
      <c r="AC434" s="35"/>
      <c r="AD434" s="35"/>
      <c r="AE434" s="35"/>
      <c r="AT434" s="18" t="s">
        <v>155</v>
      </c>
      <c r="AU434" s="18" t="s">
        <v>82</v>
      </c>
    </row>
    <row r="435" spans="1:65" s="14" customFormat="1" ht="11.25">
      <c r="B435" s="216"/>
      <c r="C435" s="217"/>
      <c r="D435" s="201" t="s">
        <v>157</v>
      </c>
      <c r="E435" s="218" t="s">
        <v>19</v>
      </c>
      <c r="F435" s="219" t="s">
        <v>655</v>
      </c>
      <c r="G435" s="217"/>
      <c r="H435" s="218" t="s">
        <v>19</v>
      </c>
      <c r="I435" s="220"/>
      <c r="J435" s="217"/>
      <c r="K435" s="217"/>
      <c r="L435" s="221"/>
      <c r="M435" s="222"/>
      <c r="N435" s="223"/>
      <c r="O435" s="223"/>
      <c r="P435" s="223"/>
      <c r="Q435" s="223"/>
      <c r="R435" s="223"/>
      <c r="S435" s="223"/>
      <c r="T435" s="224"/>
      <c r="AT435" s="225" t="s">
        <v>157</v>
      </c>
      <c r="AU435" s="225" t="s">
        <v>82</v>
      </c>
      <c r="AV435" s="14" t="s">
        <v>80</v>
      </c>
      <c r="AW435" s="14" t="s">
        <v>33</v>
      </c>
      <c r="AX435" s="14" t="s">
        <v>72</v>
      </c>
      <c r="AY435" s="225" t="s">
        <v>146</v>
      </c>
    </row>
    <row r="436" spans="1:65" s="13" customFormat="1" ht="11.25">
      <c r="B436" s="205"/>
      <c r="C436" s="206"/>
      <c r="D436" s="201" t="s">
        <v>157</v>
      </c>
      <c r="E436" s="207" t="s">
        <v>19</v>
      </c>
      <c r="F436" s="208" t="s">
        <v>656</v>
      </c>
      <c r="G436" s="206"/>
      <c r="H436" s="209">
        <v>136.28100000000001</v>
      </c>
      <c r="I436" s="210"/>
      <c r="J436" s="206"/>
      <c r="K436" s="206"/>
      <c r="L436" s="211"/>
      <c r="M436" s="212"/>
      <c r="N436" s="213"/>
      <c r="O436" s="213"/>
      <c r="P436" s="213"/>
      <c r="Q436" s="213"/>
      <c r="R436" s="213"/>
      <c r="S436" s="213"/>
      <c r="T436" s="214"/>
      <c r="AT436" s="215" t="s">
        <v>157</v>
      </c>
      <c r="AU436" s="215" t="s">
        <v>82</v>
      </c>
      <c r="AV436" s="13" t="s">
        <v>82</v>
      </c>
      <c r="AW436" s="13" t="s">
        <v>33</v>
      </c>
      <c r="AX436" s="13" t="s">
        <v>72</v>
      </c>
      <c r="AY436" s="215" t="s">
        <v>146</v>
      </c>
    </row>
    <row r="437" spans="1:65" s="13" customFormat="1" ht="11.25">
      <c r="B437" s="205"/>
      <c r="C437" s="206"/>
      <c r="D437" s="201" t="s">
        <v>157</v>
      </c>
      <c r="E437" s="207" t="s">
        <v>19</v>
      </c>
      <c r="F437" s="208" t="s">
        <v>657</v>
      </c>
      <c r="G437" s="206"/>
      <c r="H437" s="209">
        <v>13.39</v>
      </c>
      <c r="I437" s="210"/>
      <c r="J437" s="206"/>
      <c r="K437" s="206"/>
      <c r="L437" s="211"/>
      <c r="M437" s="212"/>
      <c r="N437" s="213"/>
      <c r="O437" s="213"/>
      <c r="P437" s="213"/>
      <c r="Q437" s="213"/>
      <c r="R437" s="213"/>
      <c r="S437" s="213"/>
      <c r="T437" s="214"/>
      <c r="AT437" s="215" t="s">
        <v>157</v>
      </c>
      <c r="AU437" s="215" t="s">
        <v>82</v>
      </c>
      <c r="AV437" s="13" t="s">
        <v>82</v>
      </c>
      <c r="AW437" s="13" t="s">
        <v>33</v>
      </c>
      <c r="AX437" s="13" t="s">
        <v>72</v>
      </c>
      <c r="AY437" s="215" t="s">
        <v>146</v>
      </c>
    </row>
    <row r="438" spans="1:65" s="13" customFormat="1" ht="11.25">
      <c r="B438" s="205"/>
      <c r="C438" s="206"/>
      <c r="D438" s="201" t="s">
        <v>157</v>
      </c>
      <c r="E438" s="207" t="s">
        <v>19</v>
      </c>
      <c r="F438" s="208" t="s">
        <v>658</v>
      </c>
      <c r="G438" s="206"/>
      <c r="H438" s="209">
        <v>87.78</v>
      </c>
      <c r="I438" s="210"/>
      <c r="J438" s="206"/>
      <c r="K438" s="206"/>
      <c r="L438" s="211"/>
      <c r="M438" s="212"/>
      <c r="N438" s="213"/>
      <c r="O438" s="213"/>
      <c r="P438" s="213"/>
      <c r="Q438" s="213"/>
      <c r="R438" s="213"/>
      <c r="S438" s="213"/>
      <c r="T438" s="214"/>
      <c r="AT438" s="215" t="s">
        <v>157</v>
      </c>
      <c r="AU438" s="215" t="s">
        <v>82</v>
      </c>
      <c r="AV438" s="13" t="s">
        <v>82</v>
      </c>
      <c r="AW438" s="13" t="s">
        <v>33</v>
      </c>
      <c r="AX438" s="13" t="s">
        <v>72</v>
      </c>
      <c r="AY438" s="215" t="s">
        <v>146</v>
      </c>
    </row>
    <row r="439" spans="1:65" s="13" customFormat="1" ht="11.25">
      <c r="B439" s="205"/>
      <c r="C439" s="206"/>
      <c r="D439" s="201" t="s">
        <v>157</v>
      </c>
      <c r="E439" s="207" t="s">
        <v>19</v>
      </c>
      <c r="F439" s="208" t="s">
        <v>659</v>
      </c>
      <c r="G439" s="206"/>
      <c r="H439" s="209">
        <v>95.453999999999994</v>
      </c>
      <c r="I439" s="210"/>
      <c r="J439" s="206"/>
      <c r="K439" s="206"/>
      <c r="L439" s="211"/>
      <c r="M439" s="212"/>
      <c r="N439" s="213"/>
      <c r="O439" s="213"/>
      <c r="P439" s="213"/>
      <c r="Q439" s="213"/>
      <c r="R439" s="213"/>
      <c r="S439" s="213"/>
      <c r="T439" s="214"/>
      <c r="AT439" s="215" t="s">
        <v>157</v>
      </c>
      <c r="AU439" s="215" t="s">
        <v>82</v>
      </c>
      <c r="AV439" s="13" t="s">
        <v>82</v>
      </c>
      <c r="AW439" s="13" t="s">
        <v>33</v>
      </c>
      <c r="AX439" s="13" t="s">
        <v>72</v>
      </c>
      <c r="AY439" s="215" t="s">
        <v>146</v>
      </c>
    </row>
    <row r="440" spans="1:65" s="13" customFormat="1" ht="11.25">
      <c r="B440" s="205"/>
      <c r="C440" s="206"/>
      <c r="D440" s="201" t="s">
        <v>157</v>
      </c>
      <c r="E440" s="207" t="s">
        <v>19</v>
      </c>
      <c r="F440" s="208" t="s">
        <v>660</v>
      </c>
      <c r="G440" s="206"/>
      <c r="H440" s="209">
        <v>10.08</v>
      </c>
      <c r="I440" s="210"/>
      <c r="J440" s="206"/>
      <c r="K440" s="206"/>
      <c r="L440" s="211"/>
      <c r="M440" s="212"/>
      <c r="N440" s="213"/>
      <c r="O440" s="213"/>
      <c r="P440" s="213"/>
      <c r="Q440" s="213"/>
      <c r="R440" s="213"/>
      <c r="S440" s="213"/>
      <c r="T440" s="214"/>
      <c r="AT440" s="215" t="s">
        <v>157</v>
      </c>
      <c r="AU440" s="215" t="s">
        <v>82</v>
      </c>
      <c r="AV440" s="13" t="s">
        <v>82</v>
      </c>
      <c r="AW440" s="13" t="s">
        <v>33</v>
      </c>
      <c r="AX440" s="13" t="s">
        <v>72</v>
      </c>
      <c r="AY440" s="215" t="s">
        <v>146</v>
      </c>
    </row>
    <row r="441" spans="1:65" s="13" customFormat="1" ht="11.25">
      <c r="B441" s="205"/>
      <c r="C441" s="206"/>
      <c r="D441" s="201" t="s">
        <v>157</v>
      </c>
      <c r="E441" s="207" t="s">
        <v>19</v>
      </c>
      <c r="F441" s="208" t="s">
        <v>661</v>
      </c>
      <c r="G441" s="206"/>
      <c r="H441" s="209">
        <v>32.786999999999999</v>
      </c>
      <c r="I441" s="210"/>
      <c r="J441" s="206"/>
      <c r="K441" s="206"/>
      <c r="L441" s="211"/>
      <c r="M441" s="212"/>
      <c r="N441" s="213"/>
      <c r="O441" s="213"/>
      <c r="P441" s="213"/>
      <c r="Q441" s="213"/>
      <c r="R441" s="213"/>
      <c r="S441" s="213"/>
      <c r="T441" s="214"/>
      <c r="AT441" s="215" t="s">
        <v>157</v>
      </c>
      <c r="AU441" s="215" t="s">
        <v>82</v>
      </c>
      <c r="AV441" s="13" t="s">
        <v>82</v>
      </c>
      <c r="AW441" s="13" t="s">
        <v>33</v>
      </c>
      <c r="AX441" s="13" t="s">
        <v>72</v>
      </c>
      <c r="AY441" s="215" t="s">
        <v>146</v>
      </c>
    </row>
    <row r="442" spans="1:65" s="13" customFormat="1" ht="11.25">
      <c r="B442" s="205"/>
      <c r="C442" s="206"/>
      <c r="D442" s="201" t="s">
        <v>157</v>
      </c>
      <c r="E442" s="207" t="s">
        <v>19</v>
      </c>
      <c r="F442" s="208" t="s">
        <v>662</v>
      </c>
      <c r="G442" s="206"/>
      <c r="H442" s="209">
        <v>49.95</v>
      </c>
      <c r="I442" s="210"/>
      <c r="J442" s="206"/>
      <c r="K442" s="206"/>
      <c r="L442" s="211"/>
      <c r="M442" s="212"/>
      <c r="N442" s="213"/>
      <c r="O442" s="213"/>
      <c r="P442" s="213"/>
      <c r="Q442" s="213"/>
      <c r="R442" s="213"/>
      <c r="S442" s="213"/>
      <c r="T442" s="214"/>
      <c r="AT442" s="215" t="s">
        <v>157</v>
      </c>
      <c r="AU442" s="215" t="s">
        <v>82</v>
      </c>
      <c r="AV442" s="13" t="s">
        <v>82</v>
      </c>
      <c r="AW442" s="13" t="s">
        <v>33</v>
      </c>
      <c r="AX442" s="13" t="s">
        <v>72</v>
      </c>
      <c r="AY442" s="215" t="s">
        <v>146</v>
      </c>
    </row>
    <row r="443" spans="1:65" s="13" customFormat="1" ht="11.25">
      <c r="B443" s="205"/>
      <c r="C443" s="206"/>
      <c r="D443" s="201" t="s">
        <v>157</v>
      </c>
      <c r="E443" s="207" t="s">
        <v>19</v>
      </c>
      <c r="F443" s="208" t="s">
        <v>663</v>
      </c>
      <c r="G443" s="206"/>
      <c r="H443" s="209">
        <v>60.18</v>
      </c>
      <c r="I443" s="210"/>
      <c r="J443" s="206"/>
      <c r="K443" s="206"/>
      <c r="L443" s="211"/>
      <c r="M443" s="212"/>
      <c r="N443" s="213"/>
      <c r="O443" s="213"/>
      <c r="P443" s="213"/>
      <c r="Q443" s="213"/>
      <c r="R443" s="213"/>
      <c r="S443" s="213"/>
      <c r="T443" s="214"/>
      <c r="AT443" s="215" t="s">
        <v>157</v>
      </c>
      <c r="AU443" s="215" t="s">
        <v>82</v>
      </c>
      <c r="AV443" s="13" t="s">
        <v>82</v>
      </c>
      <c r="AW443" s="13" t="s">
        <v>33</v>
      </c>
      <c r="AX443" s="13" t="s">
        <v>72</v>
      </c>
      <c r="AY443" s="215" t="s">
        <v>146</v>
      </c>
    </row>
    <row r="444" spans="1:65" s="13" customFormat="1" ht="11.25">
      <c r="B444" s="205"/>
      <c r="C444" s="206"/>
      <c r="D444" s="201" t="s">
        <v>157</v>
      </c>
      <c r="E444" s="207" t="s">
        <v>19</v>
      </c>
      <c r="F444" s="208" t="s">
        <v>664</v>
      </c>
      <c r="G444" s="206"/>
      <c r="H444" s="209">
        <v>50.366999999999997</v>
      </c>
      <c r="I444" s="210"/>
      <c r="J444" s="206"/>
      <c r="K444" s="206"/>
      <c r="L444" s="211"/>
      <c r="M444" s="212"/>
      <c r="N444" s="213"/>
      <c r="O444" s="213"/>
      <c r="P444" s="213"/>
      <c r="Q444" s="213"/>
      <c r="R444" s="213"/>
      <c r="S444" s="213"/>
      <c r="T444" s="214"/>
      <c r="AT444" s="215" t="s">
        <v>157</v>
      </c>
      <c r="AU444" s="215" t="s">
        <v>82</v>
      </c>
      <c r="AV444" s="13" t="s">
        <v>82</v>
      </c>
      <c r="AW444" s="13" t="s">
        <v>33</v>
      </c>
      <c r="AX444" s="13" t="s">
        <v>72</v>
      </c>
      <c r="AY444" s="215" t="s">
        <v>146</v>
      </c>
    </row>
    <row r="445" spans="1:65" s="13" customFormat="1" ht="11.25">
      <c r="B445" s="205"/>
      <c r="C445" s="206"/>
      <c r="D445" s="201" t="s">
        <v>157</v>
      </c>
      <c r="E445" s="207" t="s">
        <v>19</v>
      </c>
      <c r="F445" s="208" t="s">
        <v>665</v>
      </c>
      <c r="G445" s="206"/>
      <c r="H445" s="209">
        <v>51.48</v>
      </c>
      <c r="I445" s="210"/>
      <c r="J445" s="206"/>
      <c r="K445" s="206"/>
      <c r="L445" s="211"/>
      <c r="M445" s="212"/>
      <c r="N445" s="213"/>
      <c r="O445" s="213"/>
      <c r="P445" s="213"/>
      <c r="Q445" s="213"/>
      <c r="R445" s="213"/>
      <c r="S445" s="213"/>
      <c r="T445" s="214"/>
      <c r="AT445" s="215" t="s">
        <v>157</v>
      </c>
      <c r="AU445" s="215" t="s">
        <v>82</v>
      </c>
      <c r="AV445" s="13" t="s">
        <v>82</v>
      </c>
      <c r="AW445" s="13" t="s">
        <v>33</v>
      </c>
      <c r="AX445" s="13" t="s">
        <v>72</v>
      </c>
      <c r="AY445" s="215" t="s">
        <v>146</v>
      </c>
    </row>
    <row r="446" spans="1:65" s="13" customFormat="1" ht="11.25">
      <c r="B446" s="205"/>
      <c r="C446" s="206"/>
      <c r="D446" s="201" t="s">
        <v>157</v>
      </c>
      <c r="E446" s="207" t="s">
        <v>19</v>
      </c>
      <c r="F446" s="208" t="s">
        <v>666</v>
      </c>
      <c r="G446" s="206"/>
      <c r="H446" s="209">
        <v>11.621</v>
      </c>
      <c r="I446" s="210"/>
      <c r="J446" s="206"/>
      <c r="K446" s="206"/>
      <c r="L446" s="211"/>
      <c r="M446" s="212"/>
      <c r="N446" s="213"/>
      <c r="O446" s="213"/>
      <c r="P446" s="213"/>
      <c r="Q446" s="213"/>
      <c r="R446" s="213"/>
      <c r="S446" s="213"/>
      <c r="T446" s="214"/>
      <c r="AT446" s="215" t="s">
        <v>157</v>
      </c>
      <c r="AU446" s="215" t="s">
        <v>82</v>
      </c>
      <c r="AV446" s="13" t="s">
        <v>82</v>
      </c>
      <c r="AW446" s="13" t="s">
        <v>33</v>
      </c>
      <c r="AX446" s="13" t="s">
        <v>72</v>
      </c>
      <c r="AY446" s="215" t="s">
        <v>146</v>
      </c>
    </row>
    <row r="447" spans="1:65" s="13" customFormat="1" ht="11.25">
      <c r="B447" s="205"/>
      <c r="C447" s="206"/>
      <c r="D447" s="201" t="s">
        <v>157</v>
      </c>
      <c r="E447" s="207" t="s">
        <v>19</v>
      </c>
      <c r="F447" s="208" t="s">
        <v>667</v>
      </c>
      <c r="G447" s="206"/>
      <c r="H447" s="209">
        <v>40.005000000000003</v>
      </c>
      <c r="I447" s="210"/>
      <c r="J447" s="206"/>
      <c r="K447" s="206"/>
      <c r="L447" s="211"/>
      <c r="M447" s="212"/>
      <c r="N447" s="213"/>
      <c r="O447" s="213"/>
      <c r="P447" s="213"/>
      <c r="Q447" s="213"/>
      <c r="R447" s="213"/>
      <c r="S447" s="213"/>
      <c r="T447" s="214"/>
      <c r="AT447" s="215" t="s">
        <v>157</v>
      </c>
      <c r="AU447" s="215" t="s">
        <v>82</v>
      </c>
      <c r="AV447" s="13" t="s">
        <v>82</v>
      </c>
      <c r="AW447" s="13" t="s">
        <v>33</v>
      </c>
      <c r="AX447" s="13" t="s">
        <v>72</v>
      </c>
      <c r="AY447" s="215" t="s">
        <v>146</v>
      </c>
    </row>
    <row r="448" spans="1:65" s="14" customFormat="1" ht="11.25">
      <c r="B448" s="216"/>
      <c r="C448" s="217"/>
      <c r="D448" s="201" t="s">
        <v>157</v>
      </c>
      <c r="E448" s="218" t="s">
        <v>19</v>
      </c>
      <c r="F448" s="219" t="s">
        <v>668</v>
      </c>
      <c r="G448" s="217"/>
      <c r="H448" s="218" t="s">
        <v>19</v>
      </c>
      <c r="I448" s="220"/>
      <c r="J448" s="217"/>
      <c r="K448" s="217"/>
      <c r="L448" s="221"/>
      <c r="M448" s="222"/>
      <c r="N448" s="223"/>
      <c r="O448" s="223"/>
      <c r="P448" s="223"/>
      <c r="Q448" s="223"/>
      <c r="R448" s="223"/>
      <c r="S448" s="223"/>
      <c r="T448" s="224"/>
      <c r="AT448" s="225" t="s">
        <v>157</v>
      </c>
      <c r="AU448" s="225" t="s">
        <v>82</v>
      </c>
      <c r="AV448" s="14" t="s">
        <v>80</v>
      </c>
      <c r="AW448" s="14" t="s">
        <v>33</v>
      </c>
      <c r="AX448" s="14" t="s">
        <v>72</v>
      </c>
      <c r="AY448" s="225" t="s">
        <v>146</v>
      </c>
    </row>
    <row r="449" spans="1:65" s="13" customFormat="1" ht="11.25">
      <c r="B449" s="205"/>
      <c r="C449" s="206"/>
      <c r="D449" s="201" t="s">
        <v>157</v>
      </c>
      <c r="E449" s="207" t="s">
        <v>19</v>
      </c>
      <c r="F449" s="208" t="s">
        <v>669</v>
      </c>
      <c r="G449" s="206"/>
      <c r="H449" s="209">
        <v>59.85</v>
      </c>
      <c r="I449" s="210"/>
      <c r="J449" s="206"/>
      <c r="K449" s="206"/>
      <c r="L449" s="211"/>
      <c r="M449" s="212"/>
      <c r="N449" s="213"/>
      <c r="O449" s="213"/>
      <c r="P449" s="213"/>
      <c r="Q449" s="213"/>
      <c r="R449" s="213"/>
      <c r="S449" s="213"/>
      <c r="T449" s="214"/>
      <c r="AT449" s="215" t="s">
        <v>157</v>
      </c>
      <c r="AU449" s="215" t="s">
        <v>82</v>
      </c>
      <c r="AV449" s="13" t="s">
        <v>82</v>
      </c>
      <c r="AW449" s="13" t="s">
        <v>33</v>
      </c>
      <c r="AX449" s="13" t="s">
        <v>72</v>
      </c>
      <c r="AY449" s="215" t="s">
        <v>146</v>
      </c>
    </row>
    <row r="450" spans="1:65" s="13" customFormat="1" ht="11.25">
      <c r="B450" s="205"/>
      <c r="C450" s="206"/>
      <c r="D450" s="201" t="s">
        <v>157</v>
      </c>
      <c r="E450" s="207" t="s">
        <v>19</v>
      </c>
      <c r="F450" s="208" t="s">
        <v>670</v>
      </c>
      <c r="G450" s="206"/>
      <c r="H450" s="209">
        <v>9</v>
      </c>
      <c r="I450" s="210"/>
      <c r="J450" s="206"/>
      <c r="K450" s="206"/>
      <c r="L450" s="211"/>
      <c r="M450" s="212"/>
      <c r="N450" s="213"/>
      <c r="O450" s="213"/>
      <c r="P450" s="213"/>
      <c r="Q450" s="213"/>
      <c r="R450" s="213"/>
      <c r="S450" s="213"/>
      <c r="T450" s="214"/>
      <c r="AT450" s="215" t="s">
        <v>157</v>
      </c>
      <c r="AU450" s="215" t="s">
        <v>82</v>
      </c>
      <c r="AV450" s="13" t="s">
        <v>82</v>
      </c>
      <c r="AW450" s="13" t="s">
        <v>33</v>
      </c>
      <c r="AX450" s="13" t="s">
        <v>72</v>
      </c>
      <c r="AY450" s="215" t="s">
        <v>146</v>
      </c>
    </row>
    <row r="451" spans="1:65" s="13" customFormat="1" ht="11.25">
      <c r="B451" s="205"/>
      <c r="C451" s="206"/>
      <c r="D451" s="201" t="s">
        <v>157</v>
      </c>
      <c r="E451" s="207" t="s">
        <v>19</v>
      </c>
      <c r="F451" s="208" t="s">
        <v>671</v>
      </c>
      <c r="G451" s="206"/>
      <c r="H451" s="209">
        <v>44.1</v>
      </c>
      <c r="I451" s="210"/>
      <c r="J451" s="206"/>
      <c r="K451" s="206"/>
      <c r="L451" s="211"/>
      <c r="M451" s="212"/>
      <c r="N451" s="213"/>
      <c r="O451" s="213"/>
      <c r="P451" s="213"/>
      <c r="Q451" s="213"/>
      <c r="R451" s="213"/>
      <c r="S451" s="213"/>
      <c r="T451" s="214"/>
      <c r="AT451" s="215" t="s">
        <v>157</v>
      </c>
      <c r="AU451" s="215" t="s">
        <v>82</v>
      </c>
      <c r="AV451" s="13" t="s">
        <v>82</v>
      </c>
      <c r="AW451" s="13" t="s">
        <v>33</v>
      </c>
      <c r="AX451" s="13" t="s">
        <v>72</v>
      </c>
      <c r="AY451" s="215" t="s">
        <v>146</v>
      </c>
    </row>
    <row r="452" spans="1:65" s="13" customFormat="1" ht="11.25">
      <c r="B452" s="205"/>
      <c r="C452" s="206"/>
      <c r="D452" s="201" t="s">
        <v>157</v>
      </c>
      <c r="E452" s="207" t="s">
        <v>19</v>
      </c>
      <c r="F452" s="208" t="s">
        <v>672</v>
      </c>
      <c r="G452" s="206"/>
      <c r="H452" s="209">
        <v>7.875</v>
      </c>
      <c r="I452" s="210"/>
      <c r="J452" s="206"/>
      <c r="K452" s="206"/>
      <c r="L452" s="211"/>
      <c r="M452" s="212"/>
      <c r="N452" s="213"/>
      <c r="O452" s="213"/>
      <c r="P452" s="213"/>
      <c r="Q452" s="213"/>
      <c r="R452" s="213"/>
      <c r="S452" s="213"/>
      <c r="T452" s="214"/>
      <c r="AT452" s="215" t="s">
        <v>157</v>
      </c>
      <c r="AU452" s="215" t="s">
        <v>82</v>
      </c>
      <c r="AV452" s="13" t="s">
        <v>82</v>
      </c>
      <c r="AW452" s="13" t="s">
        <v>33</v>
      </c>
      <c r="AX452" s="13" t="s">
        <v>72</v>
      </c>
      <c r="AY452" s="215" t="s">
        <v>146</v>
      </c>
    </row>
    <row r="453" spans="1:65" s="13" customFormat="1" ht="11.25">
      <c r="B453" s="205"/>
      <c r="C453" s="206"/>
      <c r="D453" s="201" t="s">
        <v>157</v>
      </c>
      <c r="E453" s="207" t="s">
        <v>19</v>
      </c>
      <c r="F453" s="208" t="s">
        <v>673</v>
      </c>
      <c r="G453" s="206"/>
      <c r="H453" s="209">
        <v>15.082000000000001</v>
      </c>
      <c r="I453" s="210"/>
      <c r="J453" s="206"/>
      <c r="K453" s="206"/>
      <c r="L453" s="211"/>
      <c r="M453" s="212"/>
      <c r="N453" s="213"/>
      <c r="O453" s="213"/>
      <c r="P453" s="213"/>
      <c r="Q453" s="213"/>
      <c r="R453" s="213"/>
      <c r="S453" s="213"/>
      <c r="T453" s="214"/>
      <c r="AT453" s="215" t="s">
        <v>157</v>
      </c>
      <c r="AU453" s="215" t="s">
        <v>82</v>
      </c>
      <c r="AV453" s="13" t="s">
        <v>82</v>
      </c>
      <c r="AW453" s="13" t="s">
        <v>33</v>
      </c>
      <c r="AX453" s="13" t="s">
        <v>72</v>
      </c>
      <c r="AY453" s="215" t="s">
        <v>146</v>
      </c>
    </row>
    <row r="454" spans="1:65" s="13" customFormat="1" ht="11.25">
      <c r="B454" s="205"/>
      <c r="C454" s="206"/>
      <c r="D454" s="201" t="s">
        <v>157</v>
      </c>
      <c r="E454" s="207" t="s">
        <v>19</v>
      </c>
      <c r="F454" s="208" t="s">
        <v>674</v>
      </c>
      <c r="G454" s="206"/>
      <c r="H454" s="209">
        <v>27.108000000000001</v>
      </c>
      <c r="I454" s="210"/>
      <c r="J454" s="206"/>
      <c r="K454" s="206"/>
      <c r="L454" s="211"/>
      <c r="M454" s="212"/>
      <c r="N454" s="213"/>
      <c r="O454" s="213"/>
      <c r="P454" s="213"/>
      <c r="Q454" s="213"/>
      <c r="R454" s="213"/>
      <c r="S454" s="213"/>
      <c r="T454" s="214"/>
      <c r="AT454" s="215" t="s">
        <v>157</v>
      </c>
      <c r="AU454" s="215" t="s">
        <v>82</v>
      </c>
      <c r="AV454" s="13" t="s">
        <v>82</v>
      </c>
      <c r="AW454" s="13" t="s">
        <v>33</v>
      </c>
      <c r="AX454" s="13" t="s">
        <v>72</v>
      </c>
      <c r="AY454" s="215" t="s">
        <v>146</v>
      </c>
    </row>
    <row r="455" spans="1:65" s="13" customFormat="1" ht="11.25">
      <c r="B455" s="205"/>
      <c r="C455" s="206"/>
      <c r="D455" s="201" t="s">
        <v>157</v>
      </c>
      <c r="E455" s="207" t="s">
        <v>19</v>
      </c>
      <c r="F455" s="208" t="s">
        <v>675</v>
      </c>
      <c r="G455" s="206"/>
      <c r="H455" s="209">
        <v>46.655000000000001</v>
      </c>
      <c r="I455" s="210"/>
      <c r="J455" s="206"/>
      <c r="K455" s="206"/>
      <c r="L455" s="211"/>
      <c r="M455" s="212"/>
      <c r="N455" s="213"/>
      <c r="O455" s="213"/>
      <c r="P455" s="213"/>
      <c r="Q455" s="213"/>
      <c r="R455" s="213"/>
      <c r="S455" s="213"/>
      <c r="T455" s="214"/>
      <c r="AT455" s="215" t="s">
        <v>157</v>
      </c>
      <c r="AU455" s="215" t="s">
        <v>82</v>
      </c>
      <c r="AV455" s="13" t="s">
        <v>82</v>
      </c>
      <c r="AW455" s="13" t="s">
        <v>33</v>
      </c>
      <c r="AX455" s="13" t="s">
        <v>72</v>
      </c>
      <c r="AY455" s="215" t="s">
        <v>146</v>
      </c>
    </row>
    <row r="456" spans="1:65" s="13" customFormat="1" ht="11.25">
      <c r="B456" s="205"/>
      <c r="C456" s="206"/>
      <c r="D456" s="201" t="s">
        <v>157</v>
      </c>
      <c r="E456" s="207" t="s">
        <v>19</v>
      </c>
      <c r="F456" s="208" t="s">
        <v>676</v>
      </c>
      <c r="G456" s="206"/>
      <c r="H456" s="209">
        <v>29.225000000000001</v>
      </c>
      <c r="I456" s="210"/>
      <c r="J456" s="206"/>
      <c r="K456" s="206"/>
      <c r="L456" s="211"/>
      <c r="M456" s="212"/>
      <c r="N456" s="213"/>
      <c r="O456" s="213"/>
      <c r="P456" s="213"/>
      <c r="Q456" s="213"/>
      <c r="R456" s="213"/>
      <c r="S456" s="213"/>
      <c r="T456" s="214"/>
      <c r="AT456" s="215" t="s">
        <v>157</v>
      </c>
      <c r="AU456" s="215" t="s">
        <v>82</v>
      </c>
      <c r="AV456" s="13" t="s">
        <v>82</v>
      </c>
      <c r="AW456" s="13" t="s">
        <v>33</v>
      </c>
      <c r="AX456" s="13" t="s">
        <v>72</v>
      </c>
      <c r="AY456" s="215" t="s">
        <v>146</v>
      </c>
    </row>
    <row r="457" spans="1:65" s="13" customFormat="1" ht="11.25">
      <c r="B457" s="205"/>
      <c r="C457" s="206"/>
      <c r="D457" s="201" t="s">
        <v>157</v>
      </c>
      <c r="E457" s="207" t="s">
        <v>19</v>
      </c>
      <c r="F457" s="208" t="s">
        <v>677</v>
      </c>
      <c r="G457" s="206"/>
      <c r="H457" s="209">
        <v>52.29</v>
      </c>
      <c r="I457" s="210"/>
      <c r="J457" s="206"/>
      <c r="K457" s="206"/>
      <c r="L457" s="211"/>
      <c r="M457" s="212"/>
      <c r="N457" s="213"/>
      <c r="O457" s="213"/>
      <c r="P457" s="213"/>
      <c r="Q457" s="213"/>
      <c r="R457" s="213"/>
      <c r="S457" s="213"/>
      <c r="T457" s="214"/>
      <c r="AT457" s="215" t="s">
        <v>157</v>
      </c>
      <c r="AU457" s="215" t="s">
        <v>82</v>
      </c>
      <c r="AV457" s="13" t="s">
        <v>82</v>
      </c>
      <c r="AW457" s="13" t="s">
        <v>33</v>
      </c>
      <c r="AX457" s="13" t="s">
        <v>72</v>
      </c>
      <c r="AY457" s="215" t="s">
        <v>146</v>
      </c>
    </row>
    <row r="458" spans="1:65" s="13" customFormat="1" ht="11.25">
      <c r="B458" s="205"/>
      <c r="C458" s="206"/>
      <c r="D458" s="201" t="s">
        <v>157</v>
      </c>
      <c r="E458" s="207" t="s">
        <v>19</v>
      </c>
      <c r="F458" s="208" t="s">
        <v>678</v>
      </c>
      <c r="G458" s="206"/>
      <c r="H458" s="209">
        <v>41.895000000000003</v>
      </c>
      <c r="I458" s="210"/>
      <c r="J458" s="206"/>
      <c r="K458" s="206"/>
      <c r="L458" s="211"/>
      <c r="M458" s="212"/>
      <c r="N458" s="213"/>
      <c r="O458" s="213"/>
      <c r="P458" s="213"/>
      <c r="Q458" s="213"/>
      <c r="R458" s="213"/>
      <c r="S458" s="213"/>
      <c r="T458" s="214"/>
      <c r="AT458" s="215" t="s">
        <v>157</v>
      </c>
      <c r="AU458" s="215" t="s">
        <v>82</v>
      </c>
      <c r="AV458" s="13" t="s">
        <v>82</v>
      </c>
      <c r="AW458" s="13" t="s">
        <v>33</v>
      </c>
      <c r="AX458" s="13" t="s">
        <v>72</v>
      </c>
      <c r="AY458" s="215" t="s">
        <v>146</v>
      </c>
    </row>
    <row r="459" spans="1:65" s="13" customFormat="1" ht="11.25">
      <c r="B459" s="205"/>
      <c r="C459" s="206"/>
      <c r="D459" s="201" t="s">
        <v>157</v>
      </c>
      <c r="E459" s="207" t="s">
        <v>19</v>
      </c>
      <c r="F459" s="208" t="s">
        <v>679</v>
      </c>
      <c r="G459" s="206"/>
      <c r="H459" s="209">
        <v>18.2</v>
      </c>
      <c r="I459" s="210"/>
      <c r="J459" s="206"/>
      <c r="K459" s="206"/>
      <c r="L459" s="211"/>
      <c r="M459" s="212"/>
      <c r="N459" s="213"/>
      <c r="O459" s="213"/>
      <c r="P459" s="213"/>
      <c r="Q459" s="213"/>
      <c r="R459" s="213"/>
      <c r="S459" s="213"/>
      <c r="T459" s="214"/>
      <c r="AT459" s="215" t="s">
        <v>157</v>
      </c>
      <c r="AU459" s="215" t="s">
        <v>82</v>
      </c>
      <c r="AV459" s="13" t="s">
        <v>82</v>
      </c>
      <c r="AW459" s="13" t="s">
        <v>33</v>
      </c>
      <c r="AX459" s="13" t="s">
        <v>72</v>
      </c>
      <c r="AY459" s="215" t="s">
        <v>146</v>
      </c>
    </row>
    <row r="460" spans="1:65" s="2" customFormat="1" ht="16.5" customHeight="1">
      <c r="A460" s="35"/>
      <c r="B460" s="36"/>
      <c r="C460" s="188" t="s">
        <v>699</v>
      </c>
      <c r="D460" s="188" t="s">
        <v>148</v>
      </c>
      <c r="E460" s="189" t="s">
        <v>700</v>
      </c>
      <c r="F460" s="190" t="s">
        <v>701</v>
      </c>
      <c r="G460" s="191" t="s">
        <v>151</v>
      </c>
      <c r="H460" s="192">
        <v>61.125</v>
      </c>
      <c r="I460" s="193"/>
      <c r="J460" s="194">
        <f>ROUND(I460*H460,2)</f>
        <v>0</v>
      </c>
      <c r="K460" s="190" t="s">
        <v>152</v>
      </c>
      <c r="L460" s="40"/>
      <c r="M460" s="195" t="s">
        <v>19</v>
      </c>
      <c r="N460" s="196" t="s">
        <v>43</v>
      </c>
      <c r="O460" s="65"/>
      <c r="P460" s="197">
        <f>O460*H460</f>
        <v>0</v>
      </c>
      <c r="Q460" s="197">
        <v>8.3199999999999993E-3</v>
      </c>
      <c r="R460" s="197">
        <f>Q460*H460</f>
        <v>0.5085599999999999</v>
      </c>
      <c r="S460" s="197">
        <v>0</v>
      </c>
      <c r="T460" s="198">
        <f>S460*H460</f>
        <v>0</v>
      </c>
      <c r="U460" s="35"/>
      <c r="V460" s="35"/>
      <c r="W460" s="35"/>
      <c r="X460" s="35"/>
      <c r="Y460" s="35"/>
      <c r="Z460" s="35"/>
      <c r="AA460" s="35"/>
      <c r="AB460" s="35"/>
      <c r="AC460" s="35"/>
      <c r="AD460" s="35"/>
      <c r="AE460" s="35"/>
      <c r="AR460" s="199" t="s">
        <v>153</v>
      </c>
      <c r="AT460" s="199" t="s">
        <v>148</v>
      </c>
      <c r="AU460" s="199" t="s">
        <v>82</v>
      </c>
      <c r="AY460" s="18" t="s">
        <v>146</v>
      </c>
      <c r="BE460" s="200">
        <f>IF(N460="základní",J460,0)</f>
        <v>0</v>
      </c>
      <c r="BF460" s="200">
        <f>IF(N460="snížená",J460,0)</f>
        <v>0</v>
      </c>
      <c r="BG460" s="200">
        <f>IF(N460="zákl. přenesená",J460,0)</f>
        <v>0</v>
      </c>
      <c r="BH460" s="200">
        <f>IF(N460="sníž. přenesená",J460,0)</f>
        <v>0</v>
      </c>
      <c r="BI460" s="200">
        <f>IF(N460="nulová",J460,0)</f>
        <v>0</v>
      </c>
      <c r="BJ460" s="18" t="s">
        <v>80</v>
      </c>
      <c r="BK460" s="200">
        <f>ROUND(I460*H460,2)</f>
        <v>0</v>
      </c>
      <c r="BL460" s="18" t="s">
        <v>153</v>
      </c>
      <c r="BM460" s="199" t="s">
        <v>702</v>
      </c>
    </row>
    <row r="461" spans="1:65" s="2" customFormat="1" ht="19.5">
      <c r="A461" s="35"/>
      <c r="B461" s="36"/>
      <c r="C461" s="37"/>
      <c r="D461" s="201" t="s">
        <v>155</v>
      </c>
      <c r="E461" s="37"/>
      <c r="F461" s="202" t="s">
        <v>703</v>
      </c>
      <c r="G461" s="37"/>
      <c r="H461" s="37"/>
      <c r="I461" s="109"/>
      <c r="J461" s="37"/>
      <c r="K461" s="37"/>
      <c r="L461" s="40"/>
      <c r="M461" s="203"/>
      <c r="N461" s="204"/>
      <c r="O461" s="65"/>
      <c r="P461" s="65"/>
      <c r="Q461" s="65"/>
      <c r="R461" s="65"/>
      <c r="S461" s="65"/>
      <c r="T461" s="66"/>
      <c r="U461" s="35"/>
      <c r="V461" s="35"/>
      <c r="W461" s="35"/>
      <c r="X461" s="35"/>
      <c r="Y461" s="35"/>
      <c r="Z461" s="35"/>
      <c r="AA461" s="35"/>
      <c r="AB461" s="35"/>
      <c r="AC461" s="35"/>
      <c r="AD461" s="35"/>
      <c r="AE461" s="35"/>
      <c r="AT461" s="18" t="s">
        <v>155</v>
      </c>
      <c r="AU461" s="18" t="s">
        <v>82</v>
      </c>
    </row>
    <row r="462" spans="1:65" s="14" customFormat="1" ht="11.25">
      <c r="B462" s="216"/>
      <c r="C462" s="217"/>
      <c r="D462" s="201" t="s">
        <v>157</v>
      </c>
      <c r="E462" s="218" t="s">
        <v>19</v>
      </c>
      <c r="F462" s="219" t="s">
        <v>704</v>
      </c>
      <c r="G462" s="217"/>
      <c r="H462" s="218" t="s">
        <v>19</v>
      </c>
      <c r="I462" s="220"/>
      <c r="J462" s="217"/>
      <c r="K462" s="217"/>
      <c r="L462" s="221"/>
      <c r="M462" s="222"/>
      <c r="N462" s="223"/>
      <c r="O462" s="223"/>
      <c r="P462" s="223"/>
      <c r="Q462" s="223"/>
      <c r="R462" s="223"/>
      <c r="S462" s="223"/>
      <c r="T462" s="224"/>
      <c r="AT462" s="225" t="s">
        <v>157</v>
      </c>
      <c r="AU462" s="225" t="s">
        <v>82</v>
      </c>
      <c r="AV462" s="14" t="s">
        <v>80</v>
      </c>
      <c r="AW462" s="14" t="s">
        <v>33</v>
      </c>
      <c r="AX462" s="14" t="s">
        <v>72</v>
      </c>
      <c r="AY462" s="225" t="s">
        <v>146</v>
      </c>
    </row>
    <row r="463" spans="1:65" s="13" customFormat="1" ht="11.25">
      <c r="B463" s="205"/>
      <c r="C463" s="206"/>
      <c r="D463" s="201" t="s">
        <v>157</v>
      </c>
      <c r="E463" s="207" t="s">
        <v>19</v>
      </c>
      <c r="F463" s="208" t="s">
        <v>705</v>
      </c>
      <c r="G463" s="206"/>
      <c r="H463" s="209">
        <v>82.48</v>
      </c>
      <c r="I463" s="210"/>
      <c r="J463" s="206"/>
      <c r="K463" s="206"/>
      <c r="L463" s="211"/>
      <c r="M463" s="212"/>
      <c r="N463" s="213"/>
      <c r="O463" s="213"/>
      <c r="P463" s="213"/>
      <c r="Q463" s="213"/>
      <c r="R463" s="213"/>
      <c r="S463" s="213"/>
      <c r="T463" s="214"/>
      <c r="AT463" s="215" t="s">
        <v>157</v>
      </c>
      <c r="AU463" s="215" t="s">
        <v>82</v>
      </c>
      <c r="AV463" s="13" t="s">
        <v>82</v>
      </c>
      <c r="AW463" s="13" t="s">
        <v>33</v>
      </c>
      <c r="AX463" s="13" t="s">
        <v>72</v>
      </c>
      <c r="AY463" s="215" t="s">
        <v>146</v>
      </c>
    </row>
    <row r="464" spans="1:65" s="13" customFormat="1" ht="11.25">
      <c r="B464" s="205"/>
      <c r="C464" s="206"/>
      <c r="D464" s="201" t="s">
        <v>157</v>
      </c>
      <c r="E464" s="207" t="s">
        <v>19</v>
      </c>
      <c r="F464" s="208" t="s">
        <v>706</v>
      </c>
      <c r="G464" s="206"/>
      <c r="H464" s="209">
        <v>-4.7300000000000004</v>
      </c>
      <c r="I464" s="210"/>
      <c r="J464" s="206"/>
      <c r="K464" s="206"/>
      <c r="L464" s="211"/>
      <c r="M464" s="212"/>
      <c r="N464" s="213"/>
      <c r="O464" s="213"/>
      <c r="P464" s="213"/>
      <c r="Q464" s="213"/>
      <c r="R464" s="213"/>
      <c r="S464" s="213"/>
      <c r="T464" s="214"/>
      <c r="AT464" s="215" t="s">
        <v>157</v>
      </c>
      <c r="AU464" s="215" t="s">
        <v>82</v>
      </c>
      <c r="AV464" s="13" t="s">
        <v>82</v>
      </c>
      <c r="AW464" s="13" t="s">
        <v>33</v>
      </c>
      <c r="AX464" s="13" t="s">
        <v>72</v>
      </c>
      <c r="AY464" s="215" t="s">
        <v>146</v>
      </c>
    </row>
    <row r="465" spans="1:65" s="13" customFormat="1" ht="11.25">
      <c r="B465" s="205"/>
      <c r="C465" s="206"/>
      <c r="D465" s="201" t="s">
        <v>157</v>
      </c>
      <c r="E465" s="207" t="s">
        <v>19</v>
      </c>
      <c r="F465" s="208" t="s">
        <v>707</v>
      </c>
      <c r="G465" s="206"/>
      <c r="H465" s="209">
        <v>-2.625</v>
      </c>
      <c r="I465" s="210"/>
      <c r="J465" s="206"/>
      <c r="K465" s="206"/>
      <c r="L465" s="211"/>
      <c r="M465" s="212"/>
      <c r="N465" s="213"/>
      <c r="O465" s="213"/>
      <c r="P465" s="213"/>
      <c r="Q465" s="213"/>
      <c r="R465" s="213"/>
      <c r="S465" s="213"/>
      <c r="T465" s="214"/>
      <c r="AT465" s="215" t="s">
        <v>157</v>
      </c>
      <c r="AU465" s="215" t="s">
        <v>82</v>
      </c>
      <c r="AV465" s="13" t="s">
        <v>82</v>
      </c>
      <c r="AW465" s="13" t="s">
        <v>33</v>
      </c>
      <c r="AX465" s="13" t="s">
        <v>72</v>
      </c>
      <c r="AY465" s="215" t="s">
        <v>146</v>
      </c>
    </row>
    <row r="466" spans="1:65" s="13" customFormat="1" ht="11.25">
      <c r="B466" s="205"/>
      <c r="C466" s="206"/>
      <c r="D466" s="201" t="s">
        <v>157</v>
      </c>
      <c r="E466" s="207" t="s">
        <v>19</v>
      </c>
      <c r="F466" s="208" t="s">
        <v>708</v>
      </c>
      <c r="G466" s="206"/>
      <c r="H466" s="209">
        <v>-14</v>
      </c>
      <c r="I466" s="210"/>
      <c r="J466" s="206"/>
      <c r="K466" s="206"/>
      <c r="L466" s="211"/>
      <c r="M466" s="212"/>
      <c r="N466" s="213"/>
      <c r="O466" s="213"/>
      <c r="P466" s="213"/>
      <c r="Q466" s="213"/>
      <c r="R466" s="213"/>
      <c r="S466" s="213"/>
      <c r="T466" s="214"/>
      <c r="AT466" s="215" t="s">
        <v>157</v>
      </c>
      <c r="AU466" s="215" t="s">
        <v>82</v>
      </c>
      <c r="AV466" s="13" t="s">
        <v>82</v>
      </c>
      <c r="AW466" s="13" t="s">
        <v>33</v>
      </c>
      <c r="AX466" s="13" t="s">
        <v>72</v>
      </c>
      <c r="AY466" s="215" t="s">
        <v>146</v>
      </c>
    </row>
    <row r="467" spans="1:65" s="2" customFormat="1" ht="16.5" customHeight="1">
      <c r="A467" s="35"/>
      <c r="B467" s="36"/>
      <c r="C467" s="226" t="s">
        <v>709</v>
      </c>
      <c r="D467" s="226" t="s">
        <v>580</v>
      </c>
      <c r="E467" s="227" t="s">
        <v>710</v>
      </c>
      <c r="F467" s="228" t="s">
        <v>711</v>
      </c>
      <c r="G467" s="229" t="s">
        <v>151</v>
      </c>
      <c r="H467" s="230">
        <v>62.347999999999999</v>
      </c>
      <c r="I467" s="231"/>
      <c r="J467" s="232">
        <f>ROUND(I467*H467,2)</f>
        <v>0</v>
      </c>
      <c r="K467" s="228" t="s">
        <v>152</v>
      </c>
      <c r="L467" s="233"/>
      <c r="M467" s="234" t="s">
        <v>19</v>
      </c>
      <c r="N467" s="235" t="s">
        <v>43</v>
      </c>
      <c r="O467" s="65"/>
      <c r="P467" s="197">
        <f>O467*H467</f>
        <v>0</v>
      </c>
      <c r="Q467" s="197">
        <v>2.0400000000000001E-3</v>
      </c>
      <c r="R467" s="197">
        <f>Q467*H467</f>
        <v>0.12718992000000001</v>
      </c>
      <c r="S467" s="197">
        <v>0</v>
      </c>
      <c r="T467" s="198">
        <f>S467*H467</f>
        <v>0</v>
      </c>
      <c r="U467" s="35"/>
      <c r="V467" s="35"/>
      <c r="W467" s="35"/>
      <c r="X467" s="35"/>
      <c r="Y467" s="35"/>
      <c r="Z467" s="35"/>
      <c r="AA467" s="35"/>
      <c r="AB467" s="35"/>
      <c r="AC467" s="35"/>
      <c r="AD467" s="35"/>
      <c r="AE467" s="35"/>
      <c r="AR467" s="199" t="s">
        <v>193</v>
      </c>
      <c r="AT467" s="199" t="s">
        <v>580</v>
      </c>
      <c r="AU467" s="199" t="s">
        <v>82</v>
      </c>
      <c r="AY467" s="18" t="s">
        <v>146</v>
      </c>
      <c r="BE467" s="200">
        <f>IF(N467="základní",J467,0)</f>
        <v>0</v>
      </c>
      <c r="BF467" s="200">
        <f>IF(N467="snížená",J467,0)</f>
        <v>0</v>
      </c>
      <c r="BG467" s="200">
        <f>IF(N467="zákl. přenesená",J467,0)</f>
        <v>0</v>
      </c>
      <c r="BH467" s="200">
        <f>IF(N467="sníž. přenesená",J467,0)</f>
        <v>0</v>
      </c>
      <c r="BI467" s="200">
        <f>IF(N467="nulová",J467,0)</f>
        <v>0</v>
      </c>
      <c r="BJ467" s="18" t="s">
        <v>80</v>
      </c>
      <c r="BK467" s="200">
        <f>ROUND(I467*H467,2)</f>
        <v>0</v>
      </c>
      <c r="BL467" s="18" t="s">
        <v>153</v>
      </c>
      <c r="BM467" s="199" t="s">
        <v>712</v>
      </c>
    </row>
    <row r="468" spans="1:65" s="2" customFormat="1" ht="11.25">
      <c r="A468" s="35"/>
      <c r="B468" s="36"/>
      <c r="C468" s="37"/>
      <c r="D468" s="201" t="s">
        <v>155</v>
      </c>
      <c r="E468" s="37"/>
      <c r="F468" s="202" t="s">
        <v>711</v>
      </c>
      <c r="G468" s="37"/>
      <c r="H468" s="37"/>
      <c r="I468" s="109"/>
      <c r="J468" s="37"/>
      <c r="K468" s="37"/>
      <c r="L468" s="40"/>
      <c r="M468" s="203"/>
      <c r="N468" s="204"/>
      <c r="O468" s="65"/>
      <c r="P468" s="65"/>
      <c r="Q468" s="65"/>
      <c r="R468" s="65"/>
      <c r="S468" s="65"/>
      <c r="T468" s="66"/>
      <c r="U468" s="35"/>
      <c r="V468" s="35"/>
      <c r="W468" s="35"/>
      <c r="X468" s="35"/>
      <c r="Y468" s="35"/>
      <c r="Z468" s="35"/>
      <c r="AA468" s="35"/>
      <c r="AB468" s="35"/>
      <c r="AC468" s="35"/>
      <c r="AD468" s="35"/>
      <c r="AE468" s="35"/>
      <c r="AT468" s="18" t="s">
        <v>155</v>
      </c>
      <c r="AU468" s="18" t="s">
        <v>82</v>
      </c>
    </row>
    <row r="469" spans="1:65" s="13" customFormat="1" ht="11.25">
      <c r="B469" s="205"/>
      <c r="C469" s="206"/>
      <c r="D469" s="201" t="s">
        <v>157</v>
      </c>
      <c r="E469" s="206"/>
      <c r="F469" s="208" t="s">
        <v>713</v>
      </c>
      <c r="G469" s="206"/>
      <c r="H469" s="209">
        <v>62.347999999999999</v>
      </c>
      <c r="I469" s="210"/>
      <c r="J469" s="206"/>
      <c r="K469" s="206"/>
      <c r="L469" s="211"/>
      <c r="M469" s="212"/>
      <c r="N469" s="213"/>
      <c r="O469" s="213"/>
      <c r="P469" s="213"/>
      <c r="Q469" s="213"/>
      <c r="R469" s="213"/>
      <c r="S469" s="213"/>
      <c r="T469" s="214"/>
      <c r="AT469" s="215" t="s">
        <v>157</v>
      </c>
      <c r="AU469" s="215" t="s">
        <v>82</v>
      </c>
      <c r="AV469" s="13" t="s">
        <v>82</v>
      </c>
      <c r="AW469" s="13" t="s">
        <v>4</v>
      </c>
      <c r="AX469" s="13" t="s">
        <v>80</v>
      </c>
      <c r="AY469" s="215" t="s">
        <v>146</v>
      </c>
    </row>
    <row r="470" spans="1:65" s="2" customFormat="1" ht="16.5" customHeight="1">
      <c r="A470" s="35"/>
      <c r="B470" s="36"/>
      <c r="C470" s="188" t="s">
        <v>714</v>
      </c>
      <c r="D470" s="188" t="s">
        <v>148</v>
      </c>
      <c r="E470" s="189" t="s">
        <v>715</v>
      </c>
      <c r="F470" s="190" t="s">
        <v>716</v>
      </c>
      <c r="G470" s="191" t="s">
        <v>464</v>
      </c>
      <c r="H470" s="192">
        <v>8.25</v>
      </c>
      <c r="I470" s="193"/>
      <c r="J470" s="194">
        <f>ROUND(I470*H470,2)</f>
        <v>0</v>
      </c>
      <c r="K470" s="190" t="s">
        <v>152</v>
      </c>
      <c r="L470" s="40"/>
      <c r="M470" s="195" t="s">
        <v>19</v>
      </c>
      <c r="N470" s="196" t="s">
        <v>43</v>
      </c>
      <c r="O470" s="65"/>
      <c r="P470" s="197">
        <f>O470*H470</f>
        <v>0</v>
      </c>
      <c r="Q470" s="197">
        <v>6.0000000000000002E-5</v>
      </c>
      <c r="R470" s="197">
        <f>Q470*H470</f>
        <v>4.95E-4</v>
      </c>
      <c r="S470" s="197">
        <v>0</v>
      </c>
      <c r="T470" s="198">
        <f>S470*H470</f>
        <v>0</v>
      </c>
      <c r="U470" s="35"/>
      <c r="V470" s="35"/>
      <c r="W470" s="35"/>
      <c r="X470" s="35"/>
      <c r="Y470" s="35"/>
      <c r="Z470" s="35"/>
      <c r="AA470" s="35"/>
      <c r="AB470" s="35"/>
      <c r="AC470" s="35"/>
      <c r="AD470" s="35"/>
      <c r="AE470" s="35"/>
      <c r="AR470" s="199" t="s">
        <v>153</v>
      </c>
      <c r="AT470" s="199" t="s">
        <v>148</v>
      </c>
      <c r="AU470" s="199" t="s">
        <v>82</v>
      </c>
      <c r="AY470" s="18" t="s">
        <v>146</v>
      </c>
      <c r="BE470" s="200">
        <f>IF(N470="základní",J470,0)</f>
        <v>0</v>
      </c>
      <c r="BF470" s="200">
        <f>IF(N470="snížená",J470,0)</f>
        <v>0</v>
      </c>
      <c r="BG470" s="200">
        <f>IF(N470="zákl. přenesená",J470,0)</f>
        <v>0</v>
      </c>
      <c r="BH470" s="200">
        <f>IF(N470="sníž. přenesená",J470,0)</f>
        <v>0</v>
      </c>
      <c r="BI470" s="200">
        <f>IF(N470="nulová",J470,0)</f>
        <v>0</v>
      </c>
      <c r="BJ470" s="18" t="s">
        <v>80</v>
      </c>
      <c r="BK470" s="200">
        <f>ROUND(I470*H470,2)</f>
        <v>0</v>
      </c>
      <c r="BL470" s="18" t="s">
        <v>153</v>
      </c>
      <c r="BM470" s="199" t="s">
        <v>717</v>
      </c>
    </row>
    <row r="471" spans="1:65" s="2" customFormat="1" ht="11.25">
      <c r="A471" s="35"/>
      <c r="B471" s="36"/>
      <c r="C471" s="37"/>
      <c r="D471" s="201" t="s">
        <v>155</v>
      </c>
      <c r="E471" s="37"/>
      <c r="F471" s="202" t="s">
        <v>718</v>
      </c>
      <c r="G471" s="37"/>
      <c r="H471" s="37"/>
      <c r="I471" s="109"/>
      <c r="J471" s="37"/>
      <c r="K471" s="37"/>
      <c r="L471" s="40"/>
      <c r="M471" s="203"/>
      <c r="N471" s="204"/>
      <c r="O471" s="65"/>
      <c r="P471" s="65"/>
      <c r="Q471" s="65"/>
      <c r="R471" s="65"/>
      <c r="S471" s="65"/>
      <c r="T471" s="66"/>
      <c r="U471" s="35"/>
      <c r="V471" s="35"/>
      <c r="W471" s="35"/>
      <c r="X471" s="35"/>
      <c r="Y471" s="35"/>
      <c r="Z471" s="35"/>
      <c r="AA471" s="35"/>
      <c r="AB471" s="35"/>
      <c r="AC471" s="35"/>
      <c r="AD471" s="35"/>
      <c r="AE471" s="35"/>
      <c r="AT471" s="18" t="s">
        <v>155</v>
      </c>
      <c r="AU471" s="18" t="s">
        <v>82</v>
      </c>
    </row>
    <row r="472" spans="1:65" s="13" customFormat="1" ht="11.25">
      <c r="B472" s="205"/>
      <c r="C472" s="206"/>
      <c r="D472" s="201" t="s">
        <v>157</v>
      </c>
      <c r="E472" s="207" t="s">
        <v>19</v>
      </c>
      <c r="F472" s="208" t="s">
        <v>719</v>
      </c>
      <c r="G472" s="206"/>
      <c r="H472" s="209">
        <v>8.25</v>
      </c>
      <c r="I472" s="210"/>
      <c r="J472" s="206"/>
      <c r="K472" s="206"/>
      <c r="L472" s="211"/>
      <c r="M472" s="212"/>
      <c r="N472" s="213"/>
      <c r="O472" s="213"/>
      <c r="P472" s="213"/>
      <c r="Q472" s="213"/>
      <c r="R472" s="213"/>
      <c r="S472" s="213"/>
      <c r="T472" s="214"/>
      <c r="AT472" s="215" t="s">
        <v>157</v>
      </c>
      <c r="AU472" s="215" t="s">
        <v>82</v>
      </c>
      <c r="AV472" s="13" t="s">
        <v>82</v>
      </c>
      <c r="AW472" s="13" t="s">
        <v>33</v>
      </c>
      <c r="AX472" s="13" t="s">
        <v>72</v>
      </c>
      <c r="AY472" s="215" t="s">
        <v>146</v>
      </c>
    </row>
    <row r="473" spans="1:65" s="2" customFormat="1" ht="16.5" customHeight="1">
      <c r="A473" s="35"/>
      <c r="B473" s="36"/>
      <c r="C473" s="226" t="s">
        <v>720</v>
      </c>
      <c r="D473" s="226" t="s">
        <v>580</v>
      </c>
      <c r="E473" s="227" t="s">
        <v>721</v>
      </c>
      <c r="F473" s="228" t="s">
        <v>722</v>
      </c>
      <c r="G473" s="229" t="s">
        <v>464</v>
      </c>
      <c r="H473" s="230">
        <v>8.6630000000000003</v>
      </c>
      <c r="I473" s="231"/>
      <c r="J473" s="232">
        <f>ROUND(I473*H473,2)</f>
        <v>0</v>
      </c>
      <c r="K473" s="228" t="s">
        <v>152</v>
      </c>
      <c r="L473" s="233"/>
      <c r="M473" s="234" t="s">
        <v>19</v>
      </c>
      <c r="N473" s="235" t="s">
        <v>43</v>
      </c>
      <c r="O473" s="65"/>
      <c r="P473" s="197">
        <f>O473*H473</f>
        <v>0</v>
      </c>
      <c r="Q473" s="197">
        <v>4.2000000000000002E-4</v>
      </c>
      <c r="R473" s="197">
        <f>Q473*H473</f>
        <v>3.63846E-3</v>
      </c>
      <c r="S473" s="197">
        <v>0</v>
      </c>
      <c r="T473" s="198">
        <f>S473*H473</f>
        <v>0</v>
      </c>
      <c r="U473" s="35"/>
      <c r="V473" s="35"/>
      <c r="W473" s="35"/>
      <c r="X473" s="35"/>
      <c r="Y473" s="35"/>
      <c r="Z473" s="35"/>
      <c r="AA473" s="35"/>
      <c r="AB473" s="35"/>
      <c r="AC473" s="35"/>
      <c r="AD473" s="35"/>
      <c r="AE473" s="35"/>
      <c r="AR473" s="199" t="s">
        <v>193</v>
      </c>
      <c r="AT473" s="199" t="s">
        <v>580</v>
      </c>
      <c r="AU473" s="199" t="s">
        <v>82</v>
      </c>
      <c r="AY473" s="18" t="s">
        <v>146</v>
      </c>
      <c r="BE473" s="200">
        <f>IF(N473="základní",J473,0)</f>
        <v>0</v>
      </c>
      <c r="BF473" s="200">
        <f>IF(N473="snížená",J473,0)</f>
        <v>0</v>
      </c>
      <c r="BG473" s="200">
        <f>IF(N473="zákl. přenesená",J473,0)</f>
        <v>0</v>
      </c>
      <c r="BH473" s="200">
        <f>IF(N473="sníž. přenesená",J473,0)</f>
        <v>0</v>
      </c>
      <c r="BI473" s="200">
        <f>IF(N473="nulová",J473,0)</f>
        <v>0</v>
      </c>
      <c r="BJ473" s="18" t="s">
        <v>80</v>
      </c>
      <c r="BK473" s="200">
        <f>ROUND(I473*H473,2)</f>
        <v>0</v>
      </c>
      <c r="BL473" s="18" t="s">
        <v>153</v>
      </c>
      <c r="BM473" s="199" t="s">
        <v>723</v>
      </c>
    </row>
    <row r="474" spans="1:65" s="2" customFormat="1" ht="11.25">
      <c r="A474" s="35"/>
      <c r="B474" s="36"/>
      <c r="C474" s="37"/>
      <c r="D474" s="201" t="s">
        <v>155</v>
      </c>
      <c r="E474" s="37"/>
      <c r="F474" s="202" t="s">
        <v>722</v>
      </c>
      <c r="G474" s="37"/>
      <c r="H474" s="37"/>
      <c r="I474" s="109"/>
      <c r="J474" s="37"/>
      <c r="K474" s="37"/>
      <c r="L474" s="40"/>
      <c r="M474" s="203"/>
      <c r="N474" s="204"/>
      <c r="O474" s="65"/>
      <c r="P474" s="65"/>
      <c r="Q474" s="65"/>
      <c r="R474" s="65"/>
      <c r="S474" s="65"/>
      <c r="T474" s="66"/>
      <c r="U474" s="35"/>
      <c r="V474" s="35"/>
      <c r="W474" s="35"/>
      <c r="X474" s="35"/>
      <c r="Y474" s="35"/>
      <c r="Z474" s="35"/>
      <c r="AA474" s="35"/>
      <c r="AB474" s="35"/>
      <c r="AC474" s="35"/>
      <c r="AD474" s="35"/>
      <c r="AE474" s="35"/>
      <c r="AT474" s="18" t="s">
        <v>155</v>
      </c>
      <c r="AU474" s="18" t="s">
        <v>82</v>
      </c>
    </row>
    <row r="475" spans="1:65" s="13" customFormat="1" ht="11.25">
      <c r="B475" s="205"/>
      <c r="C475" s="206"/>
      <c r="D475" s="201" t="s">
        <v>157</v>
      </c>
      <c r="E475" s="206"/>
      <c r="F475" s="208" t="s">
        <v>724</v>
      </c>
      <c r="G475" s="206"/>
      <c r="H475" s="209">
        <v>8.6630000000000003</v>
      </c>
      <c r="I475" s="210"/>
      <c r="J475" s="206"/>
      <c r="K475" s="206"/>
      <c r="L475" s="211"/>
      <c r="M475" s="212"/>
      <c r="N475" s="213"/>
      <c r="O475" s="213"/>
      <c r="P475" s="213"/>
      <c r="Q475" s="213"/>
      <c r="R475" s="213"/>
      <c r="S475" s="213"/>
      <c r="T475" s="214"/>
      <c r="AT475" s="215" t="s">
        <v>157</v>
      </c>
      <c r="AU475" s="215" t="s">
        <v>82</v>
      </c>
      <c r="AV475" s="13" t="s">
        <v>82</v>
      </c>
      <c r="AW475" s="13" t="s">
        <v>4</v>
      </c>
      <c r="AX475" s="13" t="s">
        <v>80</v>
      </c>
      <c r="AY475" s="215" t="s">
        <v>146</v>
      </c>
    </row>
    <row r="476" spans="1:65" s="2" customFormat="1" ht="16.5" customHeight="1">
      <c r="A476" s="35"/>
      <c r="B476" s="36"/>
      <c r="C476" s="188" t="s">
        <v>725</v>
      </c>
      <c r="D476" s="188" t="s">
        <v>148</v>
      </c>
      <c r="E476" s="189" t="s">
        <v>726</v>
      </c>
      <c r="F476" s="190" t="s">
        <v>727</v>
      </c>
      <c r="G476" s="191" t="s">
        <v>464</v>
      </c>
      <c r="H476" s="192">
        <v>30.75</v>
      </c>
      <c r="I476" s="193"/>
      <c r="J476" s="194">
        <f>ROUND(I476*H476,2)</f>
        <v>0</v>
      </c>
      <c r="K476" s="190" t="s">
        <v>152</v>
      </c>
      <c r="L476" s="40"/>
      <c r="M476" s="195" t="s">
        <v>19</v>
      </c>
      <c r="N476" s="196" t="s">
        <v>43</v>
      </c>
      <c r="O476" s="65"/>
      <c r="P476" s="197">
        <f>O476*H476</f>
        <v>0</v>
      </c>
      <c r="Q476" s="197">
        <v>2.5000000000000001E-4</v>
      </c>
      <c r="R476" s="197">
        <f>Q476*H476</f>
        <v>7.6874999999999999E-3</v>
      </c>
      <c r="S476" s="197">
        <v>0</v>
      </c>
      <c r="T476" s="198">
        <f>S476*H476</f>
        <v>0</v>
      </c>
      <c r="U476" s="35"/>
      <c r="V476" s="35"/>
      <c r="W476" s="35"/>
      <c r="X476" s="35"/>
      <c r="Y476" s="35"/>
      <c r="Z476" s="35"/>
      <c r="AA476" s="35"/>
      <c r="AB476" s="35"/>
      <c r="AC476" s="35"/>
      <c r="AD476" s="35"/>
      <c r="AE476" s="35"/>
      <c r="AR476" s="199" t="s">
        <v>153</v>
      </c>
      <c r="AT476" s="199" t="s">
        <v>148</v>
      </c>
      <c r="AU476" s="199" t="s">
        <v>82</v>
      </c>
      <c r="AY476" s="18" t="s">
        <v>146</v>
      </c>
      <c r="BE476" s="200">
        <f>IF(N476="základní",J476,0)</f>
        <v>0</v>
      </c>
      <c r="BF476" s="200">
        <f>IF(N476="snížená",J476,0)</f>
        <v>0</v>
      </c>
      <c r="BG476" s="200">
        <f>IF(N476="zákl. přenesená",J476,0)</f>
        <v>0</v>
      </c>
      <c r="BH476" s="200">
        <f>IF(N476="sníž. přenesená",J476,0)</f>
        <v>0</v>
      </c>
      <c r="BI476" s="200">
        <f>IF(N476="nulová",J476,0)</f>
        <v>0</v>
      </c>
      <c r="BJ476" s="18" t="s">
        <v>80</v>
      </c>
      <c r="BK476" s="200">
        <f>ROUND(I476*H476,2)</f>
        <v>0</v>
      </c>
      <c r="BL476" s="18" t="s">
        <v>153</v>
      </c>
      <c r="BM476" s="199" t="s">
        <v>728</v>
      </c>
    </row>
    <row r="477" spans="1:65" s="2" customFormat="1" ht="11.25">
      <c r="A477" s="35"/>
      <c r="B477" s="36"/>
      <c r="C477" s="37"/>
      <c r="D477" s="201" t="s">
        <v>155</v>
      </c>
      <c r="E477" s="37"/>
      <c r="F477" s="202" t="s">
        <v>729</v>
      </c>
      <c r="G477" s="37"/>
      <c r="H477" s="37"/>
      <c r="I477" s="109"/>
      <c r="J477" s="37"/>
      <c r="K477" s="37"/>
      <c r="L477" s="40"/>
      <c r="M477" s="203"/>
      <c r="N477" s="204"/>
      <c r="O477" s="65"/>
      <c r="P477" s="65"/>
      <c r="Q477" s="65"/>
      <c r="R477" s="65"/>
      <c r="S477" s="65"/>
      <c r="T477" s="66"/>
      <c r="U477" s="35"/>
      <c r="V477" s="35"/>
      <c r="W477" s="35"/>
      <c r="X477" s="35"/>
      <c r="Y477" s="35"/>
      <c r="Z477" s="35"/>
      <c r="AA477" s="35"/>
      <c r="AB477" s="35"/>
      <c r="AC477" s="35"/>
      <c r="AD477" s="35"/>
      <c r="AE477" s="35"/>
      <c r="AT477" s="18" t="s">
        <v>155</v>
      </c>
      <c r="AU477" s="18" t="s">
        <v>82</v>
      </c>
    </row>
    <row r="478" spans="1:65" s="13" customFormat="1" ht="11.25">
      <c r="B478" s="205"/>
      <c r="C478" s="206"/>
      <c r="D478" s="201" t="s">
        <v>157</v>
      </c>
      <c r="E478" s="207" t="s">
        <v>19</v>
      </c>
      <c r="F478" s="208" t="s">
        <v>730</v>
      </c>
      <c r="G478" s="206"/>
      <c r="H478" s="209">
        <v>18.45</v>
      </c>
      <c r="I478" s="210"/>
      <c r="J478" s="206"/>
      <c r="K478" s="206"/>
      <c r="L478" s="211"/>
      <c r="M478" s="212"/>
      <c r="N478" s="213"/>
      <c r="O478" s="213"/>
      <c r="P478" s="213"/>
      <c r="Q478" s="213"/>
      <c r="R478" s="213"/>
      <c r="S478" s="213"/>
      <c r="T478" s="214"/>
      <c r="AT478" s="215" t="s">
        <v>157</v>
      </c>
      <c r="AU478" s="215" t="s">
        <v>82</v>
      </c>
      <c r="AV478" s="13" t="s">
        <v>82</v>
      </c>
      <c r="AW478" s="13" t="s">
        <v>33</v>
      </c>
      <c r="AX478" s="13" t="s">
        <v>72</v>
      </c>
      <c r="AY478" s="215" t="s">
        <v>146</v>
      </c>
    </row>
    <row r="479" spans="1:65" s="13" customFormat="1" ht="11.25">
      <c r="B479" s="205"/>
      <c r="C479" s="206"/>
      <c r="D479" s="201" t="s">
        <v>157</v>
      </c>
      <c r="E479" s="207" t="s">
        <v>19</v>
      </c>
      <c r="F479" s="208" t="s">
        <v>731</v>
      </c>
      <c r="G479" s="206"/>
      <c r="H479" s="209">
        <v>12.3</v>
      </c>
      <c r="I479" s="210"/>
      <c r="J479" s="206"/>
      <c r="K479" s="206"/>
      <c r="L479" s="211"/>
      <c r="M479" s="212"/>
      <c r="N479" s="213"/>
      <c r="O479" s="213"/>
      <c r="P479" s="213"/>
      <c r="Q479" s="213"/>
      <c r="R479" s="213"/>
      <c r="S479" s="213"/>
      <c r="T479" s="214"/>
      <c r="AT479" s="215" t="s">
        <v>157</v>
      </c>
      <c r="AU479" s="215" t="s">
        <v>82</v>
      </c>
      <c r="AV479" s="13" t="s">
        <v>82</v>
      </c>
      <c r="AW479" s="13" t="s">
        <v>33</v>
      </c>
      <c r="AX479" s="13" t="s">
        <v>72</v>
      </c>
      <c r="AY479" s="215" t="s">
        <v>146</v>
      </c>
    </row>
    <row r="480" spans="1:65" s="2" customFormat="1" ht="16.5" customHeight="1">
      <c r="A480" s="35"/>
      <c r="B480" s="36"/>
      <c r="C480" s="226" t="s">
        <v>732</v>
      </c>
      <c r="D480" s="226" t="s">
        <v>580</v>
      </c>
      <c r="E480" s="227" t="s">
        <v>733</v>
      </c>
      <c r="F480" s="228" t="s">
        <v>734</v>
      </c>
      <c r="G480" s="229" t="s">
        <v>464</v>
      </c>
      <c r="H480" s="230">
        <v>19.373000000000001</v>
      </c>
      <c r="I480" s="231"/>
      <c r="J480" s="232">
        <f>ROUND(I480*H480,2)</f>
        <v>0</v>
      </c>
      <c r="K480" s="228" t="s">
        <v>152</v>
      </c>
      <c r="L480" s="233"/>
      <c r="M480" s="234" t="s">
        <v>19</v>
      </c>
      <c r="N480" s="235" t="s">
        <v>43</v>
      </c>
      <c r="O480" s="65"/>
      <c r="P480" s="197">
        <f>O480*H480</f>
        <v>0</v>
      </c>
      <c r="Q480" s="197">
        <v>4.0000000000000003E-5</v>
      </c>
      <c r="R480" s="197">
        <f>Q480*H480</f>
        <v>7.7492000000000012E-4</v>
      </c>
      <c r="S480" s="197">
        <v>0</v>
      </c>
      <c r="T480" s="198">
        <f>S480*H480</f>
        <v>0</v>
      </c>
      <c r="U480" s="35"/>
      <c r="V480" s="35"/>
      <c r="W480" s="35"/>
      <c r="X480" s="35"/>
      <c r="Y480" s="35"/>
      <c r="Z480" s="35"/>
      <c r="AA480" s="35"/>
      <c r="AB480" s="35"/>
      <c r="AC480" s="35"/>
      <c r="AD480" s="35"/>
      <c r="AE480" s="35"/>
      <c r="AR480" s="199" t="s">
        <v>193</v>
      </c>
      <c r="AT480" s="199" t="s">
        <v>580</v>
      </c>
      <c r="AU480" s="199" t="s">
        <v>82</v>
      </c>
      <c r="AY480" s="18" t="s">
        <v>146</v>
      </c>
      <c r="BE480" s="200">
        <f>IF(N480="základní",J480,0)</f>
        <v>0</v>
      </c>
      <c r="BF480" s="200">
        <f>IF(N480="snížená",J480,0)</f>
        <v>0</v>
      </c>
      <c r="BG480" s="200">
        <f>IF(N480="zákl. přenesená",J480,0)</f>
        <v>0</v>
      </c>
      <c r="BH480" s="200">
        <f>IF(N480="sníž. přenesená",J480,0)</f>
        <v>0</v>
      </c>
      <c r="BI480" s="200">
        <f>IF(N480="nulová",J480,0)</f>
        <v>0</v>
      </c>
      <c r="BJ480" s="18" t="s">
        <v>80</v>
      </c>
      <c r="BK480" s="200">
        <f>ROUND(I480*H480,2)</f>
        <v>0</v>
      </c>
      <c r="BL480" s="18" t="s">
        <v>153</v>
      </c>
      <c r="BM480" s="199" t="s">
        <v>735</v>
      </c>
    </row>
    <row r="481" spans="1:65" s="2" customFormat="1" ht="11.25">
      <c r="A481" s="35"/>
      <c r="B481" s="36"/>
      <c r="C481" s="37"/>
      <c r="D481" s="201" t="s">
        <v>155</v>
      </c>
      <c r="E481" s="37"/>
      <c r="F481" s="202" t="s">
        <v>734</v>
      </c>
      <c r="G481" s="37"/>
      <c r="H481" s="37"/>
      <c r="I481" s="109"/>
      <c r="J481" s="37"/>
      <c r="K481" s="37"/>
      <c r="L481" s="40"/>
      <c r="M481" s="203"/>
      <c r="N481" s="204"/>
      <c r="O481" s="65"/>
      <c r="P481" s="65"/>
      <c r="Q481" s="65"/>
      <c r="R481" s="65"/>
      <c r="S481" s="65"/>
      <c r="T481" s="66"/>
      <c r="U481" s="35"/>
      <c r="V481" s="35"/>
      <c r="W481" s="35"/>
      <c r="X481" s="35"/>
      <c r="Y481" s="35"/>
      <c r="Z481" s="35"/>
      <c r="AA481" s="35"/>
      <c r="AB481" s="35"/>
      <c r="AC481" s="35"/>
      <c r="AD481" s="35"/>
      <c r="AE481" s="35"/>
      <c r="AT481" s="18" t="s">
        <v>155</v>
      </c>
      <c r="AU481" s="18" t="s">
        <v>82</v>
      </c>
    </row>
    <row r="482" spans="1:65" s="13" customFormat="1" ht="11.25">
      <c r="B482" s="205"/>
      <c r="C482" s="206"/>
      <c r="D482" s="201" t="s">
        <v>157</v>
      </c>
      <c r="E482" s="207" t="s">
        <v>19</v>
      </c>
      <c r="F482" s="208" t="s">
        <v>730</v>
      </c>
      <c r="G482" s="206"/>
      <c r="H482" s="209">
        <v>18.45</v>
      </c>
      <c r="I482" s="210"/>
      <c r="J482" s="206"/>
      <c r="K482" s="206"/>
      <c r="L482" s="211"/>
      <c r="M482" s="212"/>
      <c r="N482" s="213"/>
      <c r="O482" s="213"/>
      <c r="P482" s="213"/>
      <c r="Q482" s="213"/>
      <c r="R482" s="213"/>
      <c r="S482" s="213"/>
      <c r="T482" s="214"/>
      <c r="AT482" s="215" t="s">
        <v>157</v>
      </c>
      <c r="AU482" s="215" t="s">
        <v>82</v>
      </c>
      <c r="AV482" s="13" t="s">
        <v>82</v>
      </c>
      <c r="AW482" s="13" t="s">
        <v>33</v>
      </c>
      <c r="AX482" s="13" t="s">
        <v>72</v>
      </c>
      <c r="AY482" s="215" t="s">
        <v>146</v>
      </c>
    </row>
    <row r="483" spans="1:65" s="13" customFormat="1" ht="11.25">
      <c r="B483" s="205"/>
      <c r="C483" s="206"/>
      <c r="D483" s="201" t="s">
        <v>157</v>
      </c>
      <c r="E483" s="206"/>
      <c r="F483" s="208" t="s">
        <v>736</v>
      </c>
      <c r="G483" s="206"/>
      <c r="H483" s="209">
        <v>19.373000000000001</v>
      </c>
      <c r="I483" s="210"/>
      <c r="J483" s="206"/>
      <c r="K483" s="206"/>
      <c r="L483" s="211"/>
      <c r="M483" s="212"/>
      <c r="N483" s="213"/>
      <c r="O483" s="213"/>
      <c r="P483" s="213"/>
      <c r="Q483" s="213"/>
      <c r="R483" s="213"/>
      <c r="S483" s="213"/>
      <c r="T483" s="214"/>
      <c r="AT483" s="215" t="s">
        <v>157</v>
      </c>
      <c r="AU483" s="215" t="s">
        <v>82</v>
      </c>
      <c r="AV483" s="13" t="s">
        <v>82</v>
      </c>
      <c r="AW483" s="13" t="s">
        <v>4</v>
      </c>
      <c r="AX483" s="13" t="s">
        <v>80</v>
      </c>
      <c r="AY483" s="215" t="s">
        <v>146</v>
      </c>
    </row>
    <row r="484" spans="1:65" s="2" customFormat="1" ht="16.5" customHeight="1">
      <c r="A484" s="35"/>
      <c r="B484" s="36"/>
      <c r="C484" s="226" t="s">
        <v>737</v>
      </c>
      <c r="D484" s="226" t="s">
        <v>580</v>
      </c>
      <c r="E484" s="227" t="s">
        <v>738</v>
      </c>
      <c r="F484" s="228" t="s">
        <v>739</v>
      </c>
      <c r="G484" s="229" t="s">
        <v>464</v>
      </c>
      <c r="H484" s="230">
        <v>12.914999999999999</v>
      </c>
      <c r="I484" s="231"/>
      <c r="J484" s="232">
        <f>ROUND(I484*H484,2)</f>
        <v>0</v>
      </c>
      <c r="K484" s="228" t="s">
        <v>152</v>
      </c>
      <c r="L484" s="233"/>
      <c r="M484" s="234" t="s">
        <v>19</v>
      </c>
      <c r="N484" s="235" t="s">
        <v>43</v>
      </c>
      <c r="O484" s="65"/>
      <c r="P484" s="197">
        <f>O484*H484</f>
        <v>0</v>
      </c>
      <c r="Q484" s="197">
        <v>3.0000000000000001E-5</v>
      </c>
      <c r="R484" s="197">
        <f>Q484*H484</f>
        <v>3.8744999999999996E-4</v>
      </c>
      <c r="S484" s="197">
        <v>0</v>
      </c>
      <c r="T484" s="198">
        <f>S484*H484</f>
        <v>0</v>
      </c>
      <c r="U484" s="35"/>
      <c r="V484" s="35"/>
      <c r="W484" s="35"/>
      <c r="X484" s="35"/>
      <c r="Y484" s="35"/>
      <c r="Z484" s="35"/>
      <c r="AA484" s="35"/>
      <c r="AB484" s="35"/>
      <c r="AC484" s="35"/>
      <c r="AD484" s="35"/>
      <c r="AE484" s="35"/>
      <c r="AR484" s="199" t="s">
        <v>193</v>
      </c>
      <c r="AT484" s="199" t="s">
        <v>580</v>
      </c>
      <c r="AU484" s="199" t="s">
        <v>82</v>
      </c>
      <c r="AY484" s="18" t="s">
        <v>146</v>
      </c>
      <c r="BE484" s="200">
        <f>IF(N484="základní",J484,0)</f>
        <v>0</v>
      </c>
      <c r="BF484" s="200">
        <f>IF(N484="snížená",J484,0)</f>
        <v>0</v>
      </c>
      <c r="BG484" s="200">
        <f>IF(N484="zákl. přenesená",J484,0)</f>
        <v>0</v>
      </c>
      <c r="BH484" s="200">
        <f>IF(N484="sníž. přenesená",J484,0)</f>
        <v>0</v>
      </c>
      <c r="BI484" s="200">
        <f>IF(N484="nulová",J484,0)</f>
        <v>0</v>
      </c>
      <c r="BJ484" s="18" t="s">
        <v>80</v>
      </c>
      <c r="BK484" s="200">
        <f>ROUND(I484*H484,2)</f>
        <v>0</v>
      </c>
      <c r="BL484" s="18" t="s">
        <v>153</v>
      </c>
      <c r="BM484" s="199" t="s">
        <v>740</v>
      </c>
    </row>
    <row r="485" spans="1:65" s="2" customFormat="1" ht="11.25">
      <c r="A485" s="35"/>
      <c r="B485" s="36"/>
      <c r="C485" s="37"/>
      <c r="D485" s="201" t="s">
        <v>155</v>
      </c>
      <c r="E485" s="37"/>
      <c r="F485" s="202" t="s">
        <v>739</v>
      </c>
      <c r="G485" s="37"/>
      <c r="H485" s="37"/>
      <c r="I485" s="109"/>
      <c r="J485" s="37"/>
      <c r="K485" s="37"/>
      <c r="L485" s="40"/>
      <c r="M485" s="203"/>
      <c r="N485" s="204"/>
      <c r="O485" s="65"/>
      <c r="P485" s="65"/>
      <c r="Q485" s="65"/>
      <c r="R485" s="65"/>
      <c r="S485" s="65"/>
      <c r="T485" s="66"/>
      <c r="U485" s="35"/>
      <c r="V485" s="35"/>
      <c r="W485" s="35"/>
      <c r="X485" s="35"/>
      <c r="Y485" s="35"/>
      <c r="Z485" s="35"/>
      <c r="AA485" s="35"/>
      <c r="AB485" s="35"/>
      <c r="AC485" s="35"/>
      <c r="AD485" s="35"/>
      <c r="AE485" s="35"/>
      <c r="AT485" s="18" t="s">
        <v>155</v>
      </c>
      <c r="AU485" s="18" t="s">
        <v>82</v>
      </c>
    </row>
    <row r="486" spans="1:65" s="13" customFormat="1" ht="11.25">
      <c r="B486" s="205"/>
      <c r="C486" s="206"/>
      <c r="D486" s="201" t="s">
        <v>157</v>
      </c>
      <c r="E486" s="207" t="s">
        <v>19</v>
      </c>
      <c r="F486" s="208" t="s">
        <v>731</v>
      </c>
      <c r="G486" s="206"/>
      <c r="H486" s="209">
        <v>12.3</v>
      </c>
      <c r="I486" s="210"/>
      <c r="J486" s="206"/>
      <c r="K486" s="206"/>
      <c r="L486" s="211"/>
      <c r="M486" s="212"/>
      <c r="N486" s="213"/>
      <c r="O486" s="213"/>
      <c r="P486" s="213"/>
      <c r="Q486" s="213"/>
      <c r="R486" s="213"/>
      <c r="S486" s="213"/>
      <c r="T486" s="214"/>
      <c r="AT486" s="215" t="s">
        <v>157</v>
      </c>
      <c r="AU486" s="215" t="s">
        <v>82</v>
      </c>
      <c r="AV486" s="13" t="s">
        <v>82</v>
      </c>
      <c r="AW486" s="13" t="s">
        <v>33</v>
      </c>
      <c r="AX486" s="13" t="s">
        <v>72</v>
      </c>
      <c r="AY486" s="215" t="s">
        <v>146</v>
      </c>
    </row>
    <row r="487" spans="1:65" s="13" customFormat="1" ht="11.25">
      <c r="B487" s="205"/>
      <c r="C487" s="206"/>
      <c r="D487" s="201" t="s">
        <v>157</v>
      </c>
      <c r="E487" s="206"/>
      <c r="F487" s="208" t="s">
        <v>741</v>
      </c>
      <c r="G487" s="206"/>
      <c r="H487" s="209">
        <v>12.914999999999999</v>
      </c>
      <c r="I487" s="210"/>
      <c r="J487" s="206"/>
      <c r="K487" s="206"/>
      <c r="L487" s="211"/>
      <c r="M487" s="212"/>
      <c r="N487" s="213"/>
      <c r="O487" s="213"/>
      <c r="P487" s="213"/>
      <c r="Q487" s="213"/>
      <c r="R487" s="213"/>
      <c r="S487" s="213"/>
      <c r="T487" s="214"/>
      <c r="AT487" s="215" t="s">
        <v>157</v>
      </c>
      <c r="AU487" s="215" t="s">
        <v>82</v>
      </c>
      <c r="AV487" s="13" t="s">
        <v>82</v>
      </c>
      <c r="AW487" s="13" t="s">
        <v>4</v>
      </c>
      <c r="AX487" s="13" t="s">
        <v>80</v>
      </c>
      <c r="AY487" s="215" t="s">
        <v>146</v>
      </c>
    </row>
    <row r="488" spans="1:65" s="2" customFormat="1" ht="16.5" customHeight="1">
      <c r="A488" s="35"/>
      <c r="B488" s="36"/>
      <c r="C488" s="188" t="s">
        <v>742</v>
      </c>
      <c r="D488" s="188" t="s">
        <v>148</v>
      </c>
      <c r="E488" s="189" t="s">
        <v>743</v>
      </c>
      <c r="F488" s="190" t="s">
        <v>744</v>
      </c>
      <c r="G488" s="191" t="s">
        <v>151</v>
      </c>
      <c r="H488" s="192">
        <v>61.125</v>
      </c>
      <c r="I488" s="193"/>
      <c r="J488" s="194">
        <f>ROUND(I488*H488,2)</f>
        <v>0</v>
      </c>
      <c r="K488" s="190" t="s">
        <v>152</v>
      </c>
      <c r="L488" s="40"/>
      <c r="M488" s="195" t="s">
        <v>19</v>
      </c>
      <c r="N488" s="196" t="s">
        <v>43</v>
      </c>
      <c r="O488" s="65"/>
      <c r="P488" s="197">
        <f>O488*H488</f>
        <v>0</v>
      </c>
      <c r="Q488" s="197">
        <v>2.6800000000000001E-3</v>
      </c>
      <c r="R488" s="197">
        <f>Q488*H488</f>
        <v>0.16381500000000002</v>
      </c>
      <c r="S488" s="197">
        <v>0</v>
      </c>
      <c r="T488" s="198">
        <f>S488*H488</f>
        <v>0</v>
      </c>
      <c r="U488" s="35"/>
      <c r="V488" s="35"/>
      <c r="W488" s="35"/>
      <c r="X488" s="35"/>
      <c r="Y488" s="35"/>
      <c r="Z488" s="35"/>
      <c r="AA488" s="35"/>
      <c r="AB488" s="35"/>
      <c r="AC488" s="35"/>
      <c r="AD488" s="35"/>
      <c r="AE488" s="35"/>
      <c r="AR488" s="199" t="s">
        <v>153</v>
      </c>
      <c r="AT488" s="199" t="s">
        <v>148</v>
      </c>
      <c r="AU488" s="199" t="s">
        <v>82</v>
      </c>
      <c r="AY488" s="18" t="s">
        <v>146</v>
      </c>
      <c r="BE488" s="200">
        <f>IF(N488="základní",J488,0)</f>
        <v>0</v>
      </c>
      <c r="BF488" s="200">
        <f>IF(N488="snížená",J488,0)</f>
        <v>0</v>
      </c>
      <c r="BG488" s="200">
        <f>IF(N488="zákl. přenesená",J488,0)</f>
        <v>0</v>
      </c>
      <c r="BH488" s="200">
        <f>IF(N488="sníž. přenesená",J488,0)</f>
        <v>0</v>
      </c>
      <c r="BI488" s="200">
        <f>IF(N488="nulová",J488,0)</f>
        <v>0</v>
      </c>
      <c r="BJ488" s="18" t="s">
        <v>80</v>
      </c>
      <c r="BK488" s="200">
        <f>ROUND(I488*H488,2)</f>
        <v>0</v>
      </c>
      <c r="BL488" s="18" t="s">
        <v>153</v>
      </c>
      <c r="BM488" s="199" t="s">
        <v>745</v>
      </c>
    </row>
    <row r="489" spans="1:65" s="2" customFormat="1" ht="11.25">
      <c r="A489" s="35"/>
      <c r="B489" s="36"/>
      <c r="C489" s="37"/>
      <c r="D489" s="201" t="s">
        <v>155</v>
      </c>
      <c r="E489" s="37"/>
      <c r="F489" s="202" t="s">
        <v>746</v>
      </c>
      <c r="G489" s="37"/>
      <c r="H489" s="37"/>
      <c r="I489" s="109"/>
      <c r="J489" s="37"/>
      <c r="K489" s="37"/>
      <c r="L489" s="40"/>
      <c r="M489" s="203"/>
      <c r="N489" s="204"/>
      <c r="O489" s="65"/>
      <c r="P489" s="65"/>
      <c r="Q489" s="65"/>
      <c r="R489" s="65"/>
      <c r="S489" s="65"/>
      <c r="T489" s="66"/>
      <c r="U489" s="35"/>
      <c r="V489" s="35"/>
      <c r="W489" s="35"/>
      <c r="X489" s="35"/>
      <c r="Y489" s="35"/>
      <c r="Z489" s="35"/>
      <c r="AA489" s="35"/>
      <c r="AB489" s="35"/>
      <c r="AC489" s="35"/>
      <c r="AD489" s="35"/>
      <c r="AE489" s="35"/>
      <c r="AT489" s="18" t="s">
        <v>155</v>
      </c>
      <c r="AU489" s="18" t="s">
        <v>82</v>
      </c>
    </row>
    <row r="490" spans="1:65" s="14" customFormat="1" ht="11.25">
      <c r="B490" s="216"/>
      <c r="C490" s="217"/>
      <c r="D490" s="201" t="s">
        <v>157</v>
      </c>
      <c r="E490" s="218" t="s">
        <v>19</v>
      </c>
      <c r="F490" s="219" t="s">
        <v>704</v>
      </c>
      <c r="G490" s="217"/>
      <c r="H490" s="218" t="s">
        <v>19</v>
      </c>
      <c r="I490" s="220"/>
      <c r="J490" s="217"/>
      <c r="K490" s="217"/>
      <c r="L490" s="221"/>
      <c r="M490" s="222"/>
      <c r="N490" s="223"/>
      <c r="O490" s="223"/>
      <c r="P490" s="223"/>
      <c r="Q490" s="223"/>
      <c r="R490" s="223"/>
      <c r="S490" s="223"/>
      <c r="T490" s="224"/>
      <c r="AT490" s="225" t="s">
        <v>157</v>
      </c>
      <c r="AU490" s="225" t="s">
        <v>82</v>
      </c>
      <c r="AV490" s="14" t="s">
        <v>80</v>
      </c>
      <c r="AW490" s="14" t="s">
        <v>33</v>
      </c>
      <c r="AX490" s="14" t="s">
        <v>72</v>
      </c>
      <c r="AY490" s="225" t="s">
        <v>146</v>
      </c>
    </row>
    <row r="491" spans="1:65" s="13" customFormat="1" ht="11.25">
      <c r="B491" s="205"/>
      <c r="C491" s="206"/>
      <c r="D491" s="201" t="s">
        <v>157</v>
      </c>
      <c r="E491" s="207" t="s">
        <v>19</v>
      </c>
      <c r="F491" s="208" t="s">
        <v>705</v>
      </c>
      <c r="G491" s="206"/>
      <c r="H491" s="209">
        <v>82.48</v>
      </c>
      <c r="I491" s="210"/>
      <c r="J491" s="206"/>
      <c r="K491" s="206"/>
      <c r="L491" s="211"/>
      <c r="M491" s="212"/>
      <c r="N491" s="213"/>
      <c r="O491" s="213"/>
      <c r="P491" s="213"/>
      <c r="Q491" s="213"/>
      <c r="R491" s="213"/>
      <c r="S491" s="213"/>
      <c r="T491" s="214"/>
      <c r="AT491" s="215" t="s">
        <v>157</v>
      </c>
      <c r="AU491" s="215" t="s">
        <v>82</v>
      </c>
      <c r="AV491" s="13" t="s">
        <v>82</v>
      </c>
      <c r="AW491" s="13" t="s">
        <v>33</v>
      </c>
      <c r="AX491" s="13" t="s">
        <v>72</v>
      </c>
      <c r="AY491" s="215" t="s">
        <v>146</v>
      </c>
    </row>
    <row r="492" spans="1:65" s="13" customFormat="1" ht="11.25">
      <c r="B492" s="205"/>
      <c r="C492" s="206"/>
      <c r="D492" s="201" t="s">
        <v>157</v>
      </c>
      <c r="E492" s="207" t="s">
        <v>19</v>
      </c>
      <c r="F492" s="208" t="s">
        <v>706</v>
      </c>
      <c r="G492" s="206"/>
      <c r="H492" s="209">
        <v>-4.7300000000000004</v>
      </c>
      <c r="I492" s="210"/>
      <c r="J492" s="206"/>
      <c r="K492" s="206"/>
      <c r="L492" s="211"/>
      <c r="M492" s="212"/>
      <c r="N492" s="213"/>
      <c r="O492" s="213"/>
      <c r="P492" s="213"/>
      <c r="Q492" s="213"/>
      <c r="R492" s="213"/>
      <c r="S492" s="213"/>
      <c r="T492" s="214"/>
      <c r="AT492" s="215" t="s">
        <v>157</v>
      </c>
      <c r="AU492" s="215" t="s">
        <v>82</v>
      </c>
      <c r="AV492" s="13" t="s">
        <v>82</v>
      </c>
      <c r="AW492" s="13" t="s">
        <v>33</v>
      </c>
      <c r="AX492" s="13" t="s">
        <v>72</v>
      </c>
      <c r="AY492" s="215" t="s">
        <v>146</v>
      </c>
    </row>
    <row r="493" spans="1:65" s="13" customFormat="1" ht="11.25">
      <c r="B493" s="205"/>
      <c r="C493" s="206"/>
      <c r="D493" s="201" t="s">
        <v>157</v>
      </c>
      <c r="E493" s="207" t="s">
        <v>19</v>
      </c>
      <c r="F493" s="208" t="s">
        <v>707</v>
      </c>
      <c r="G493" s="206"/>
      <c r="H493" s="209">
        <v>-2.625</v>
      </c>
      <c r="I493" s="210"/>
      <c r="J493" s="206"/>
      <c r="K493" s="206"/>
      <c r="L493" s="211"/>
      <c r="M493" s="212"/>
      <c r="N493" s="213"/>
      <c r="O493" s="213"/>
      <c r="P493" s="213"/>
      <c r="Q493" s="213"/>
      <c r="R493" s="213"/>
      <c r="S493" s="213"/>
      <c r="T493" s="214"/>
      <c r="AT493" s="215" t="s">
        <v>157</v>
      </c>
      <c r="AU493" s="215" t="s">
        <v>82</v>
      </c>
      <c r="AV493" s="13" t="s">
        <v>82</v>
      </c>
      <c r="AW493" s="13" t="s">
        <v>33</v>
      </c>
      <c r="AX493" s="13" t="s">
        <v>72</v>
      </c>
      <c r="AY493" s="215" t="s">
        <v>146</v>
      </c>
    </row>
    <row r="494" spans="1:65" s="13" customFormat="1" ht="11.25">
      <c r="B494" s="205"/>
      <c r="C494" s="206"/>
      <c r="D494" s="201" t="s">
        <v>157</v>
      </c>
      <c r="E494" s="207" t="s">
        <v>19</v>
      </c>
      <c r="F494" s="208" t="s">
        <v>708</v>
      </c>
      <c r="G494" s="206"/>
      <c r="H494" s="209">
        <v>-14</v>
      </c>
      <c r="I494" s="210"/>
      <c r="J494" s="206"/>
      <c r="K494" s="206"/>
      <c r="L494" s="211"/>
      <c r="M494" s="212"/>
      <c r="N494" s="213"/>
      <c r="O494" s="213"/>
      <c r="P494" s="213"/>
      <c r="Q494" s="213"/>
      <c r="R494" s="213"/>
      <c r="S494" s="213"/>
      <c r="T494" s="214"/>
      <c r="AT494" s="215" t="s">
        <v>157</v>
      </c>
      <c r="AU494" s="215" t="s">
        <v>82</v>
      </c>
      <c r="AV494" s="13" t="s">
        <v>82</v>
      </c>
      <c r="AW494" s="13" t="s">
        <v>33</v>
      </c>
      <c r="AX494" s="13" t="s">
        <v>72</v>
      </c>
      <c r="AY494" s="215" t="s">
        <v>146</v>
      </c>
    </row>
    <row r="495" spans="1:65" s="12" customFormat="1" ht="22.9" customHeight="1">
      <c r="B495" s="172"/>
      <c r="C495" s="173"/>
      <c r="D495" s="174" t="s">
        <v>71</v>
      </c>
      <c r="E495" s="186" t="s">
        <v>200</v>
      </c>
      <c r="F495" s="186" t="s">
        <v>747</v>
      </c>
      <c r="G495" s="173"/>
      <c r="H495" s="173"/>
      <c r="I495" s="176"/>
      <c r="J495" s="187">
        <f>BK495</f>
        <v>0</v>
      </c>
      <c r="K495" s="173"/>
      <c r="L495" s="178"/>
      <c r="M495" s="179"/>
      <c r="N495" s="180"/>
      <c r="O495" s="180"/>
      <c r="P495" s="181">
        <f>SUM(P496:P708)</f>
        <v>0</v>
      </c>
      <c r="Q495" s="180"/>
      <c r="R495" s="181">
        <f>SUM(R496:R708)</f>
        <v>2.5557109650000003</v>
      </c>
      <c r="S495" s="180"/>
      <c r="T495" s="182">
        <f>SUM(T496:T708)</f>
        <v>98.077528000000044</v>
      </c>
      <c r="AR495" s="183" t="s">
        <v>80</v>
      </c>
      <c r="AT495" s="184" t="s">
        <v>71</v>
      </c>
      <c r="AU495" s="184" t="s">
        <v>80</v>
      </c>
      <c r="AY495" s="183" t="s">
        <v>146</v>
      </c>
      <c r="BK495" s="185">
        <f>SUM(BK496:BK708)</f>
        <v>0</v>
      </c>
    </row>
    <row r="496" spans="1:65" s="2" customFormat="1" ht="16.5" customHeight="1">
      <c r="A496" s="35"/>
      <c r="B496" s="36"/>
      <c r="C496" s="188" t="s">
        <v>748</v>
      </c>
      <c r="D496" s="188" t="s">
        <v>148</v>
      </c>
      <c r="E496" s="189" t="s">
        <v>749</v>
      </c>
      <c r="F496" s="190" t="s">
        <v>750</v>
      </c>
      <c r="G496" s="191" t="s">
        <v>151</v>
      </c>
      <c r="H496" s="192">
        <v>129.68</v>
      </c>
      <c r="I496" s="193"/>
      <c r="J496" s="194">
        <f>ROUND(I496*H496,2)</f>
        <v>0</v>
      </c>
      <c r="K496" s="190" t="s">
        <v>152</v>
      </c>
      <c r="L496" s="40"/>
      <c r="M496" s="195" t="s">
        <v>19</v>
      </c>
      <c r="N496" s="196" t="s">
        <v>43</v>
      </c>
      <c r="O496" s="65"/>
      <c r="P496" s="197">
        <f>O496*H496</f>
        <v>0</v>
      </c>
      <c r="Q496" s="197">
        <v>0</v>
      </c>
      <c r="R496" s="197">
        <f>Q496*H496</f>
        <v>0</v>
      </c>
      <c r="S496" s="197">
        <v>0</v>
      </c>
      <c r="T496" s="198">
        <f>S496*H496</f>
        <v>0</v>
      </c>
      <c r="U496" s="35"/>
      <c r="V496" s="35"/>
      <c r="W496" s="35"/>
      <c r="X496" s="35"/>
      <c r="Y496" s="35"/>
      <c r="Z496" s="35"/>
      <c r="AA496" s="35"/>
      <c r="AB496" s="35"/>
      <c r="AC496" s="35"/>
      <c r="AD496" s="35"/>
      <c r="AE496" s="35"/>
      <c r="AR496" s="199" t="s">
        <v>153</v>
      </c>
      <c r="AT496" s="199" t="s">
        <v>148</v>
      </c>
      <c r="AU496" s="199" t="s">
        <v>82</v>
      </c>
      <c r="AY496" s="18" t="s">
        <v>146</v>
      </c>
      <c r="BE496" s="200">
        <f>IF(N496="základní",J496,0)</f>
        <v>0</v>
      </c>
      <c r="BF496" s="200">
        <f>IF(N496="snížená",J496,0)</f>
        <v>0</v>
      </c>
      <c r="BG496" s="200">
        <f>IF(N496="zákl. přenesená",J496,0)</f>
        <v>0</v>
      </c>
      <c r="BH496" s="200">
        <f>IF(N496="sníž. přenesená",J496,0)</f>
        <v>0</v>
      </c>
      <c r="BI496" s="200">
        <f>IF(N496="nulová",J496,0)</f>
        <v>0</v>
      </c>
      <c r="BJ496" s="18" t="s">
        <v>80</v>
      </c>
      <c r="BK496" s="200">
        <f>ROUND(I496*H496,2)</f>
        <v>0</v>
      </c>
      <c r="BL496" s="18" t="s">
        <v>153</v>
      </c>
      <c r="BM496" s="199" t="s">
        <v>751</v>
      </c>
    </row>
    <row r="497" spans="1:65" s="2" customFormat="1" ht="19.5">
      <c r="A497" s="35"/>
      <c r="B497" s="36"/>
      <c r="C497" s="37"/>
      <c r="D497" s="201" t="s">
        <v>155</v>
      </c>
      <c r="E497" s="37"/>
      <c r="F497" s="202" t="s">
        <v>752</v>
      </c>
      <c r="G497" s="37"/>
      <c r="H497" s="37"/>
      <c r="I497" s="109"/>
      <c r="J497" s="37"/>
      <c r="K497" s="37"/>
      <c r="L497" s="40"/>
      <c r="M497" s="203"/>
      <c r="N497" s="204"/>
      <c r="O497" s="65"/>
      <c r="P497" s="65"/>
      <c r="Q497" s="65"/>
      <c r="R497" s="65"/>
      <c r="S497" s="65"/>
      <c r="T497" s="66"/>
      <c r="U497" s="35"/>
      <c r="V497" s="35"/>
      <c r="W497" s="35"/>
      <c r="X497" s="35"/>
      <c r="Y497" s="35"/>
      <c r="Z497" s="35"/>
      <c r="AA497" s="35"/>
      <c r="AB497" s="35"/>
      <c r="AC497" s="35"/>
      <c r="AD497" s="35"/>
      <c r="AE497" s="35"/>
      <c r="AT497" s="18" t="s">
        <v>155</v>
      </c>
      <c r="AU497" s="18" t="s">
        <v>82</v>
      </c>
    </row>
    <row r="498" spans="1:65" s="13" customFormat="1" ht="11.25">
      <c r="B498" s="205"/>
      <c r="C498" s="206"/>
      <c r="D498" s="201" t="s">
        <v>157</v>
      </c>
      <c r="E498" s="207" t="s">
        <v>19</v>
      </c>
      <c r="F498" s="208" t="s">
        <v>753</v>
      </c>
      <c r="G498" s="206"/>
      <c r="H498" s="209">
        <v>129.68</v>
      </c>
      <c r="I498" s="210"/>
      <c r="J498" s="206"/>
      <c r="K498" s="206"/>
      <c r="L498" s="211"/>
      <c r="M498" s="212"/>
      <c r="N498" s="213"/>
      <c r="O498" s="213"/>
      <c r="P498" s="213"/>
      <c r="Q498" s="213"/>
      <c r="R498" s="213"/>
      <c r="S498" s="213"/>
      <c r="T498" s="214"/>
      <c r="AT498" s="215" t="s">
        <v>157</v>
      </c>
      <c r="AU498" s="215" t="s">
        <v>82</v>
      </c>
      <c r="AV498" s="13" t="s">
        <v>82</v>
      </c>
      <c r="AW498" s="13" t="s">
        <v>33</v>
      </c>
      <c r="AX498" s="13" t="s">
        <v>72</v>
      </c>
      <c r="AY498" s="215" t="s">
        <v>146</v>
      </c>
    </row>
    <row r="499" spans="1:65" s="2" customFormat="1" ht="16.5" customHeight="1">
      <c r="A499" s="35"/>
      <c r="B499" s="36"/>
      <c r="C499" s="188" t="s">
        <v>754</v>
      </c>
      <c r="D499" s="188" t="s">
        <v>148</v>
      </c>
      <c r="E499" s="189" t="s">
        <v>755</v>
      </c>
      <c r="F499" s="190" t="s">
        <v>756</v>
      </c>
      <c r="G499" s="191" t="s">
        <v>151</v>
      </c>
      <c r="H499" s="192">
        <v>5187.2</v>
      </c>
      <c r="I499" s="193"/>
      <c r="J499" s="194">
        <f>ROUND(I499*H499,2)</f>
        <v>0</v>
      </c>
      <c r="K499" s="190" t="s">
        <v>152</v>
      </c>
      <c r="L499" s="40"/>
      <c r="M499" s="195" t="s">
        <v>19</v>
      </c>
      <c r="N499" s="196" t="s">
        <v>43</v>
      </c>
      <c r="O499" s="65"/>
      <c r="P499" s="197">
        <f>O499*H499</f>
        <v>0</v>
      </c>
      <c r="Q499" s="197">
        <v>0</v>
      </c>
      <c r="R499" s="197">
        <f>Q499*H499</f>
        <v>0</v>
      </c>
      <c r="S499" s="197">
        <v>0</v>
      </c>
      <c r="T499" s="198">
        <f>S499*H499</f>
        <v>0</v>
      </c>
      <c r="U499" s="35"/>
      <c r="V499" s="35"/>
      <c r="W499" s="35"/>
      <c r="X499" s="35"/>
      <c r="Y499" s="35"/>
      <c r="Z499" s="35"/>
      <c r="AA499" s="35"/>
      <c r="AB499" s="35"/>
      <c r="AC499" s="35"/>
      <c r="AD499" s="35"/>
      <c r="AE499" s="35"/>
      <c r="AR499" s="199" t="s">
        <v>153</v>
      </c>
      <c r="AT499" s="199" t="s">
        <v>148</v>
      </c>
      <c r="AU499" s="199" t="s">
        <v>82</v>
      </c>
      <c r="AY499" s="18" t="s">
        <v>146</v>
      </c>
      <c r="BE499" s="200">
        <f>IF(N499="základní",J499,0)</f>
        <v>0</v>
      </c>
      <c r="BF499" s="200">
        <f>IF(N499="snížená",J499,0)</f>
        <v>0</v>
      </c>
      <c r="BG499" s="200">
        <f>IF(N499="zákl. přenesená",J499,0)</f>
        <v>0</v>
      </c>
      <c r="BH499" s="200">
        <f>IF(N499="sníž. přenesená",J499,0)</f>
        <v>0</v>
      </c>
      <c r="BI499" s="200">
        <f>IF(N499="nulová",J499,0)</f>
        <v>0</v>
      </c>
      <c r="BJ499" s="18" t="s">
        <v>80</v>
      </c>
      <c r="BK499" s="200">
        <f>ROUND(I499*H499,2)</f>
        <v>0</v>
      </c>
      <c r="BL499" s="18" t="s">
        <v>153</v>
      </c>
      <c r="BM499" s="199" t="s">
        <v>757</v>
      </c>
    </row>
    <row r="500" spans="1:65" s="2" customFormat="1" ht="19.5">
      <c r="A500" s="35"/>
      <c r="B500" s="36"/>
      <c r="C500" s="37"/>
      <c r="D500" s="201" t="s">
        <v>155</v>
      </c>
      <c r="E500" s="37"/>
      <c r="F500" s="202" t="s">
        <v>758</v>
      </c>
      <c r="G500" s="37"/>
      <c r="H500" s="37"/>
      <c r="I500" s="109"/>
      <c r="J500" s="37"/>
      <c r="K500" s="37"/>
      <c r="L500" s="40"/>
      <c r="M500" s="203"/>
      <c r="N500" s="204"/>
      <c r="O500" s="65"/>
      <c r="P500" s="65"/>
      <c r="Q500" s="65"/>
      <c r="R500" s="65"/>
      <c r="S500" s="65"/>
      <c r="T500" s="66"/>
      <c r="U500" s="35"/>
      <c r="V500" s="35"/>
      <c r="W500" s="35"/>
      <c r="X500" s="35"/>
      <c r="Y500" s="35"/>
      <c r="Z500" s="35"/>
      <c r="AA500" s="35"/>
      <c r="AB500" s="35"/>
      <c r="AC500" s="35"/>
      <c r="AD500" s="35"/>
      <c r="AE500" s="35"/>
      <c r="AT500" s="18" t="s">
        <v>155</v>
      </c>
      <c r="AU500" s="18" t="s">
        <v>82</v>
      </c>
    </row>
    <row r="501" spans="1:65" s="13" customFormat="1" ht="11.25">
      <c r="B501" s="205"/>
      <c r="C501" s="206"/>
      <c r="D501" s="201" t="s">
        <v>157</v>
      </c>
      <c r="E501" s="206"/>
      <c r="F501" s="208" t="s">
        <v>759</v>
      </c>
      <c r="G501" s="206"/>
      <c r="H501" s="209">
        <v>5187.2</v>
      </c>
      <c r="I501" s="210"/>
      <c r="J501" s="206"/>
      <c r="K501" s="206"/>
      <c r="L501" s="211"/>
      <c r="M501" s="212"/>
      <c r="N501" s="213"/>
      <c r="O501" s="213"/>
      <c r="P501" s="213"/>
      <c r="Q501" s="213"/>
      <c r="R501" s="213"/>
      <c r="S501" s="213"/>
      <c r="T501" s="214"/>
      <c r="AT501" s="215" t="s">
        <v>157</v>
      </c>
      <c r="AU501" s="215" t="s">
        <v>82</v>
      </c>
      <c r="AV501" s="13" t="s">
        <v>82</v>
      </c>
      <c r="AW501" s="13" t="s">
        <v>4</v>
      </c>
      <c r="AX501" s="13" t="s">
        <v>80</v>
      </c>
      <c r="AY501" s="215" t="s">
        <v>146</v>
      </c>
    </row>
    <row r="502" spans="1:65" s="2" customFormat="1" ht="16.5" customHeight="1">
      <c r="A502" s="35"/>
      <c r="B502" s="36"/>
      <c r="C502" s="188" t="s">
        <v>760</v>
      </c>
      <c r="D502" s="188" t="s">
        <v>148</v>
      </c>
      <c r="E502" s="189" t="s">
        <v>761</v>
      </c>
      <c r="F502" s="190" t="s">
        <v>762</v>
      </c>
      <c r="G502" s="191" t="s">
        <v>151</v>
      </c>
      <c r="H502" s="192">
        <v>129.68</v>
      </c>
      <c r="I502" s="193"/>
      <c r="J502" s="194">
        <f>ROUND(I502*H502,2)</f>
        <v>0</v>
      </c>
      <c r="K502" s="190" t="s">
        <v>152</v>
      </c>
      <c r="L502" s="40"/>
      <c r="M502" s="195" t="s">
        <v>19</v>
      </c>
      <c r="N502" s="196" t="s">
        <v>43</v>
      </c>
      <c r="O502" s="65"/>
      <c r="P502" s="197">
        <f>O502*H502</f>
        <v>0</v>
      </c>
      <c r="Q502" s="197">
        <v>0</v>
      </c>
      <c r="R502" s="197">
        <f>Q502*H502</f>
        <v>0</v>
      </c>
      <c r="S502" s="197">
        <v>0</v>
      </c>
      <c r="T502" s="198">
        <f>S502*H502</f>
        <v>0</v>
      </c>
      <c r="U502" s="35"/>
      <c r="V502" s="35"/>
      <c r="W502" s="35"/>
      <c r="X502" s="35"/>
      <c r="Y502" s="35"/>
      <c r="Z502" s="35"/>
      <c r="AA502" s="35"/>
      <c r="AB502" s="35"/>
      <c r="AC502" s="35"/>
      <c r="AD502" s="35"/>
      <c r="AE502" s="35"/>
      <c r="AR502" s="199" t="s">
        <v>153</v>
      </c>
      <c r="AT502" s="199" t="s">
        <v>148</v>
      </c>
      <c r="AU502" s="199" t="s">
        <v>82</v>
      </c>
      <c r="AY502" s="18" t="s">
        <v>146</v>
      </c>
      <c r="BE502" s="200">
        <f>IF(N502="základní",J502,0)</f>
        <v>0</v>
      </c>
      <c r="BF502" s="200">
        <f>IF(N502="snížená",J502,0)</f>
        <v>0</v>
      </c>
      <c r="BG502" s="200">
        <f>IF(N502="zákl. přenesená",J502,0)</f>
        <v>0</v>
      </c>
      <c r="BH502" s="200">
        <f>IF(N502="sníž. přenesená",J502,0)</f>
        <v>0</v>
      </c>
      <c r="BI502" s="200">
        <f>IF(N502="nulová",J502,0)</f>
        <v>0</v>
      </c>
      <c r="BJ502" s="18" t="s">
        <v>80</v>
      </c>
      <c r="BK502" s="200">
        <f>ROUND(I502*H502,2)</f>
        <v>0</v>
      </c>
      <c r="BL502" s="18" t="s">
        <v>153</v>
      </c>
      <c r="BM502" s="199" t="s">
        <v>763</v>
      </c>
    </row>
    <row r="503" spans="1:65" s="2" customFormat="1" ht="19.5">
      <c r="A503" s="35"/>
      <c r="B503" s="36"/>
      <c r="C503" s="37"/>
      <c r="D503" s="201" t="s">
        <v>155</v>
      </c>
      <c r="E503" s="37"/>
      <c r="F503" s="202" t="s">
        <v>764</v>
      </c>
      <c r="G503" s="37"/>
      <c r="H503" s="37"/>
      <c r="I503" s="109"/>
      <c r="J503" s="37"/>
      <c r="K503" s="37"/>
      <c r="L503" s="40"/>
      <c r="M503" s="203"/>
      <c r="N503" s="204"/>
      <c r="O503" s="65"/>
      <c r="P503" s="65"/>
      <c r="Q503" s="65"/>
      <c r="R503" s="65"/>
      <c r="S503" s="65"/>
      <c r="T503" s="66"/>
      <c r="U503" s="35"/>
      <c r="V503" s="35"/>
      <c r="W503" s="35"/>
      <c r="X503" s="35"/>
      <c r="Y503" s="35"/>
      <c r="Z503" s="35"/>
      <c r="AA503" s="35"/>
      <c r="AB503" s="35"/>
      <c r="AC503" s="35"/>
      <c r="AD503" s="35"/>
      <c r="AE503" s="35"/>
      <c r="AT503" s="18" t="s">
        <v>155</v>
      </c>
      <c r="AU503" s="18" t="s">
        <v>82</v>
      </c>
    </row>
    <row r="504" spans="1:65" s="2" customFormat="1" ht="16.5" customHeight="1">
      <c r="A504" s="35"/>
      <c r="B504" s="36"/>
      <c r="C504" s="188" t="s">
        <v>765</v>
      </c>
      <c r="D504" s="188" t="s">
        <v>148</v>
      </c>
      <c r="E504" s="189" t="s">
        <v>766</v>
      </c>
      <c r="F504" s="190" t="s">
        <v>767</v>
      </c>
      <c r="G504" s="191" t="s">
        <v>151</v>
      </c>
      <c r="H504" s="192">
        <v>129.68</v>
      </c>
      <c r="I504" s="193"/>
      <c r="J504" s="194">
        <f>ROUND(I504*H504,2)</f>
        <v>0</v>
      </c>
      <c r="K504" s="190" t="s">
        <v>152</v>
      </c>
      <c r="L504" s="40"/>
      <c r="M504" s="195" t="s">
        <v>19</v>
      </c>
      <c r="N504" s="196" t="s">
        <v>43</v>
      </c>
      <c r="O504" s="65"/>
      <c r="P504" s="197">
        <f>O504*H504</f>
        <v>0</v>
      </c>
      <c r="Q504" s="197">
        <v>0</v>
      </c>
      <c r="R504" s="197">
        <f>Q504*H504</f>
        <v>0</v>
      </c>
      <c r="S504" s="197">
        <v>0</v>
      </c>
      <c r="T504" s="198">
        <f>S504*H504</f>
        <v>0</v>
      </c>
      <c r="U504" s="35"/>
      <c r="V504" s="35"/>
      <c r="W504" s="35"/>
      <c r="X504" s="35"/>
      <c r="Y504" s="35"/>
      <c r="Z504" s="35"/>
      <c r="AA504" s="35"/>
      <c r="AB504" s="35"/>
      <c r="AC504" s="35"/>
      <c r="AD504" s="35"/>
      <c r="AE504" s="35"/>
      <c r="AR504" s="199" t="s">
        <v>153</v>
      </c>
      <c r="AT504" s="199" t="s">
        <v>148</v>
      </c>
      <c r="AU504" s="199" t="s">
        <v>82</v>
      </c>
      <c r="AY504" s="18" t="s">
        <v>146</v>
      </c>
      <c r="BE504" s="200">
        <f>IF(N504="základní",J504,0)</f>
        <v>0</v>
      </c>
      <c r="BF504" s="200">
        <f>IF(N504="snížená",J504,0)</f>
        <v>0</v>
      </c>
      <c r="BG504" s="200">
        <f>IF(N504="zákl. přenesená",J504,0)</f>
        <v>0</v>
      </c>
      <c r="BH504" s="200">
        <f>IF(N504="sníž. přenesená",J504,0)</f>
        <v>0</v>
      </c>
      <c r="BI504" s="200">
        <f>IF(N504="nulová",J504,0)</f>
        <v>0</v>
      </c>
      <c r="BJ504" s="18" t="s">
        <v>80</v>
      </c>
      <c r="BK504" s="200">
        <f>ROUND(I504*H504,2)</f>
        <v>0</v>
      </c>
      <c r="BL504" s="18" t="s">
        <v>153</v>
      </c>
      <c r="BM504" s="199" t="s">
        <v>768</v>
      </c>
    </row>
    <row r="505" spans="1:65" s="2" customFormat="1" ht="11.25">
      <c r="A505" s="35"/>
      <c r="B505" s="36"/>
      <c r="C505" s="37"/>
      <c r="D505" s="201" t="s">
        <v>155</v>
      </c>
      <c r="E505" s="37"/>
      <c r="F505" s="202" t="s">
        <v>769</v>
      </c>
      <c r="G505" s="37"/>
      <c r="H505" s="37"/>
      <c r="I505" s="109"/>
      <c r="J505" s="37"/>
      <c r="K505" s="37"/>
      <c r="L505" s="40"/>
      <c r="M505" s="203"/>
      <c r="N505" s="204"/>
      <c r="O505" s="65"/>
      <c r="P505" s="65"/>
      <c r="Q505" s="65"/>
      <c r="R505" s="65"/>
      <c r="S505" s="65"/>
      <c r="T505" s="66"/>
      <c r="U505" s="35"/>
      <c r="V505" s="35"/>
      <c r="W505" s="35"/>
      <c r="X505" s="35"/>
      <c r="Y505" s="35"/>
      <c r="Z505" s="35"/>
      <c r="AA505" s="35"/>
      <c r="AB505" s="35"/>
      <c r="AC505" s="35"/>
      <c r="AD505" s="35"/>
      <c r="AE505" s="35"/>
      <c r="AT505" s="18" t="s">
        <v>155</v>
      </c>
      <c r="AU505" s="18" t="s">
        <v>82</v>
      </c>
    </row>
    <row r="506" spans="1:65" s="2" customFormat="1" ht="16.5" customHeight="1">
      <c r="A506" s="35"/>
      <c r="B506" s="36"/>
      <c r="C506" s="188" t="s">
        <v>770</v>
      </c>
      <c r="D506" s="188" t="s">
        <v>148</v>
      </c>
      <c r="E506" s="189" t="s">
        <v>771</v>
      </c>
      <c r="F506" s="190" t="s">
        <v>772</v>
      </c>
      <c r="G506" s="191" t="s">
        <v>151</v>
      </c>
      <c r="H506" s="192">
        <v>5187.2</v>
      </c>
      <c r="I506" s="193"/>
      <c r="J506" s="194">
        <f>ROUND(I506*H506,2)</f>
        <v>0</v>
      </c>
      <c r="K506" s="190" t="s">
        <v>152</v>
      </c>
      <c r="L506" s="40"/>
      <c r="M506" s="195" t="s">
        <v>19</v>
      </c>
      <c r="N506" s="196" t="s">
        <v>43</v>
      </c>
      <c r="O506" s="65"/>
      <c r="P506" s="197">
        <f>O506*H506</f>
        <v>0</v>
      </c>
      <c r="Q506" s="197">
        <v>0</v>
      </c>
      <c r="R506" s="197">
        <f>Q506*H506</f>
        <v>0</v>
      </c>
      <c r="S506" s="197">
        <v>0</v>
      </c>
      <c r="T506" s="198">
        <f>S506*H506</f>
        <v>0</v>
      </c>
      <c r="U506" s="35"/>
      <c r="V506" s="35"/>
      <c r="W506" s="35"/>
      <c r="X506" s="35"/>
      <c r="Y506" s="35"/>
      <c r="Z506" s="35"/>
      <c r="AA506" s="35"/>
      <c r="AB506" s="35"/>
      <c r="AC506" s="35"/>
      <c r="AD506" s="35"/>
      <c r="AE506" s="35"/>
      <c r="AR506" s="199" t="s">
        <v>153</v>
      </c>
      <c r="AT506" s="199" t="s">
        <v>148</v>
      </c>
      <c r="AU506" s="199" t="s">
        <v>82</v>
      </c>
      <c r="AY506" s="18" t="s">
        <v>146</v>
      </c>
      <c r="BE506" s="200">
        <f>IF(N506="základní",J506,0)</f>
        <v>0</v>
      </c>
      <c r="BF506" s="200">
        <f>IF(N506="snížená",J506,0)</f>
        <v>0</v>
      </c>
      <c r="BG506" s="200">
        <f>IF(N506="zákl. přenesená",J506,0)</f>
        <v>0</v>
      </c>
      <c r="BH506" s="200">
        <f>IF(N506="sníž. přenesená",J506,0)</f>
        <v>0</v>
      </c>
      <c r="BI506" s="200">
        <f>IF(N506="nulová",J506,0)</f>
        <v>0</v>
      </c>
      <c r="BJ506" s="18" t="s">
        <v>80</v>
      </c>
      <c r="BK506" s="200">
        <f>ROUND(I506*H506,2)</f>
        <v>0</v>
      </c>
      <c r="BL506" s="18" t="s">
        <v>153</v>
      </c>
      <c r="BM506" s="199" t="s">
        <v>773</v>
      </c>
    </row>
    <row r="507" spans="1:65" s="2" customFormat="1" ht="11.25">
      <c r="A507" s="35"/>
      <c r="B507" s="36"/>
      <c r="C507" s="37"/>
      <c r="D507" s="201" t="s">
        <v>155</v>
      </c>
      <c r="E507" s="37"/>
      <c r="F507" s="202" t="s">
        <v>774</v>
      </c>
      <c r="G507" s="37"/>
      <c r="H507" s="37"/>
      <c r="I507" s="109"/>
      <c r="J507" s="37"/>
      <c r="K507" s="37"/>
      <c r="L507" s="40"/>
      <c r="M507" s="203"/>
      <c r="N507" s="204"/>
      <c r="O507" s="65"/>
      <c r="P507" s="65"/>
      <c r="Q507" s="65"/>
      <c r="R507" s="65"/>
      <c r="S507" s="65"/>
      <c r="T507" s="66"/>
      <c r="U507" s="35"/>
      <c r="V507" s="35"/>
      <c r="W507" s="35"/>
      <c r="X507" s="35"/>
      <c r="Y507" s="35"/>
      <c r="Z507" s="35"/>
      <c r="AA507" s="35"/>
      <c r="AB507" s="35"/>
      <c r="AC507" s="35"/>
      <c r="AD507" s="35"/>
      <c r="AE507" s="35"/>
      <c r="AT507" s="18" t="s">
        <v>155</v>
      </c>
      <c r="AU507" s="18" t="s">
        <v>82</v>
      </c>
    </row>
    <row r="508" spans="1:65" s="13" customFormat="1" ht="11.25">
      <c r="B508" s="205"/>
      <c r="C508" s="206"/>
      <c r="D508" s="201" t="s">
        <v>157</v>
      </c>
      <c r="E508" s="206"/>
      <c r="F508" s="208" t="s">
        <v>759</v>
      </c>
      <c r="G508" s="206"/>
      <c r="H508" s="209">
        <v>5187.2</v>
      </c>
      <c r="I508" s="210"/>
      <c r="J508" s="206"/>
      <c r="K508" s="206"/>
      <c r="L508" s="211"/>
      <c r="M508" s="212"/>
      <c r="N508" s="213"/>
      <c r="O508" s="213"/>
      <c r="P508" s="213"/>
      <c r="Q508" s="213"/>
      <c r="R508" s="213"/>
      <c r="S508" s="213"/>
      <c r="T508" s="214"/>
      <c r="AT508" s="215" t="s">
        <v>157</v>
      </c>
      <c r="AU508" s="215" t="s">
        <v>82</v>
      </c>
      <c r="AV508" s="13" t="s">
        <v>82</v>
      </c>
      <c r="AW508" s="13" t="s">
        <v>4</v>
      </c>
      <c r="AX508" s="13" t="s">
        <v>80</v>
      </c>
      <c r="AY508" s="215" t="s">
        <v>146</v>
      </c>
    </row>
    <row r="509" spans="1:65" s="2" customFormat="1" ht="16.5" customHeight="1">
      <c r="A509" s="35"/>
      <c r="B509" s="36"/>
      <c r="C509" s="188" t="s">
        <v>775</v>
      </c>
      <c r="D509" s="188" t="s">
        <v>148</v>
      </c>
      <c r="E509" s="189" t="s">
        <v>776</v>
      </c>
      <c r="F509" s="190" t="s">
        <v>777</v>
      </c>
      <c r="G509" s="191" t="s">
        <v>151</v>
      </c>
      <c r="H509" s="192">
        <v>129.68</v>
      </c>
      <c r="I509" s="193"/>
      <c r="J509" s="194">
        <f>ROUND(I509*H509,2)</f>
        <v>0</v>
      </c>
      <c r="K509" s="190" t="s">
        <v>152</v>
      </c>
      <c r="L509" s="40"/>
      <c r="M509" s="195" t="s">
        <v>19</v>
      </c>
      <c r="N509" s="196" t="s">
        <v>43</v>
      </c>
      <c r="O509" s="65"/>
      <c r="P509" s="197">
        <f>O509*H509</f>
        <v>0</v>
      </c>
      <c r="Q509" s="197">
        <v>0</v>
      </c>
      <c r="R509" s="197">
        <f>Q509*H509</f>
        <v>0</v>
      </c>
      <c r="S509" s="197">
        <v>0</v>
      </c>
      <c r="T509" s="198">
        <f>S509*H509</f>
        <v>0</v>
      </c>
      <c r="U509" s="35"/>
      <c r="V509" s="35"/>
      <c r="W509" s="35"/>
      <c r="X509" s="35"/>
      <c r="Y509" s="35"/>
      <c r="Z509" s="35"/>
      <c r="AA509" s="35"/>
      <c r="AB509" s="35"/>
      <c r="AC509" s="35"/>
      <c r="AD509" s="35"/>
      <c r="AE509" s="35"/>
      <c r="AR509" s="199" t="s">
        <v>153</v>
      </c>
      <c r="AT509" s="199" t="s">
        <v>148</v>
      </c>
      <c r="AU509" s="199" t="s">
        <v>82</v>
      </c>
      <c r="AY509" s="18" t="s">
        <v>146</v>
      </c>
      <c r="BE509" s="200">
        <f>IF(N509="základní",J509,0)</f>
        <v>0</v>
      </c>
      <c r="BF509" s="200">
        <f>IF(N509="snížená",J509,0)</f>
        <v>0</v>
      </c>
      <c r="BG509" s="200">
        <f>IF(N509="zákl. přenesená",J509,0)</f>
        <v>0</v>
      </c>
      <c r="BH509" s="200">
        <f>IF(N509="sníž. přenesená",J509,0)</f>
        <v>0</v>
      </c>
      <c r="BI509" s="200">
        <f>IF(N509="nulová",J509,0)</f>
        <v>0</v>
      </c>
      <c r="BJ509" s="18" t="s">
        <v>80</v>
      </c>
      <c r="BK509" s="200">
        <f>ROUND(I509*H509,2)</f>
        <v>0</v>
      </c>
      <c r="BL509" s="18" t="s">
        <v>153</v>
      </c>
      <c r="BM509" s="199" t="s">
        <v>778</v>
      </c>
    </row>
    <row r="510" spans="1:65" s="2" customFormat="1" ht="11.25">
      <c r="A510" s="35"/>
      <c r="B510" s="36"/>
      <c r="C510" s="37"/>
      <c r="D510" s="201" t="s">
        <v>155</v>
      </c>
      <c r="E510" s="37"/>
      <c r="F510" s="202" t="s">
        <v>779</v>
      </c>
      <c r="G510" s="37"/>
      <c r="H510" s="37"/>
      <c r="I510" s="109"/>
      <c r="J510" s="37"/>
      <c r="K510" s="37"/>
      <c r="L510" s="40"/>
      <c r="M510" s="203"/>
      <c r="N510" s="204"/>
      <c r="O510" s="65"/>
      <c r="P510" s="65"/>
      <c r="Q510" s="65"/>
      <c r="R510" s="65"/>
      <c r="S510" s="65"/>
      <c r="T510" s="66"/>
      <c r="U510" s="35"/>
      <c r="V510" s="35"/>
      <c r="W510" s="35"/>
      <c r="X510" s="35"/>
      <c r="Y510" s="35"/>
      <c r="Z510" s="35"/>
      <c r="AA510" s="35"/>
      <c r="AB510" s="35"/>
      <c r="AC510" s="35"/>
      <c r="AD510" s="35"/>
      <c r="AE510" s="35"/>
      <c r="AT510" s="18" t="s">
        <v>155</v>
      </c>
      <c r="AU510" s="18" t="s">
        <v>82</v>
      </c>
    </row>
    <row r="511" spans="1:65" s="2" customFormat="1" ht="16.5" customHeight="1">
      <c r="A511" s="35"/>
      <c r="B511" s="36"/>
      <c r="C511" s="188" t="s">
        <v>780</v>
      </c>
      <c r="D511" s="188" t="s">
        <v>148</v>
      </c>
      <c r="E511" s="189" t="s">
        <v>781</v>
      </c>
      <c r="F511" s="190" t="s">
        <v>782</v>
      </c>
      <c r="G511" s="191" t="s">
        <v>151</v>
      </c>
      <c r="H511" s="192">
        <v>1694.61</v>
      </c>
      <c r="I511" s="193"/>
      <c r="J511" s="194">
        <f>ROUND(I511*H511,2)</f>
        <v>0</v>
      </c>
      <c r="K511" s="190" t="s">
        <v>152</v>
      </c>
      <c r="L511" s="40"/>
      <c r="M511" s="195" t="s">
        <v>19</v>
      </c>
      <c r="N511" s="196" t="s">
        <v>43</v>
      </c>
      <c r="O511" s="65"/>
      <c r="P511" s="197">
        <f>O511*H511</f>
        <v>0</v>
      </c>
      <c r="Q511" s="197">
        <v>2.1000000000000001E-4</v>
      </c>
      <c r="R511" s="197">
        <f>Q511*H511</f>
        <v>0.35586810000000002</v>
      </c>
      <c r="S511" s="197">
        <v>0</v>
      </c>
      <c r="T511" s="198">
        <f>S511*H511</f>
        <v>0</v>
      </c>
      <c r="U511" s="35"/>
      <c r="V511" s="35"/>
      <c r="W511" s="35"/>
      <c r="X511" s="35"/>
      <c r="Y511" s="35"/>
      <c r="Z511" s="35"/>
      <c r="AA511" s="35"/>
      <c r="AB511" s="35"/>
      <c r="AC511" s="35"/>
      <c r="AD511" s="35"/>
      <c r="AE511" s="35"/>
      <c r="AR511" s="199" t="s">
        <v>153</v>
      </c>
      <c r="AT511" s="199" t="s">
        <v>148</v>
      </c>
      <c r="AU511" s="199" t="s">
        <v>82</v>
      </c>
      <c r="AY511" s="18" t="s">
        <v>146</v>
      </c>
      <c r="BE511" s="200">
        <f>IF(N511="základní",J511,0)</f>
        <v>0</v>
      </c>
      <c r="BF511" s="200">
        <f>IF(N511="snížená",J511,0)</f>
        <v>0</v>
      </c>
      <c r="BG511" s="200">
        <f>IF(N511="zákl. přenesená",J511,0)</f>
        <v>0</v>
      </c>
      <c r="BH511" s="200">
        <f>IF(N511="sníž. přenesená",J511,0)</f>
        <v>0</v>
      </c>
      <c r="BI511" s="200">
        <f>IF(N511="nulová",J511,0)</f>
        <v>0</v>
      </c>
      <c r="BJ511" s="18" t="s">
        <v>80</v>
      </c>
      <c r="BK511" s="200">
        <f>ROUND(I511*H511,2)</f>
        <v>0</v>
      </c>
      <c r="BL511" s="18" t="s">
        <v>153</v>
      </c>
      <c r="BM511" s="199" t="s">
        <v>783</v>
      </c>
    </row>
    <row r="512" spans="1:65" s="2" customFormat="1" ht="11.25">
      <c r="A512" s="35"/>
      <c r="B512" s="36"/>
      <c r="C512" s="37"/>
      <c r="D512" s="201" t="s">
        <v>155</v>
      </c>
      <c r="E512" s="37"/>
      <c r="F512" s="202" t="s">
        <v>784</v>
      </c>
      <c r="G512" s="37"/>
      <c r="H512" s="37"/>
      <c r="I512" s="109"/>
      <c r="J512" s="37"/>
      <c r="K512" s="37"/>
      <c r="L512" s="40"/>
      <c r="M512" s="203"/>
      <c r="N512" s="204"/>
      <c r="O512" s="65"/>
      <c r="P512" s="65"/>
      <c r="Q512" s="65"/>
      <c r="R512" s="65"/>
      <c r="S512" s="65"/>
      <c r="T512" s="66"/>
      <c r="U512" s="35"/>
      <c r="V512" s="35"/>
      <c r="W512" s="35"/>
      <c r="X512" s="35"/>
      <c r="Y512" s="35"/>
      <c r="Z512" s="35"/>
      <c r="AA512" s="35"/>
      <c r="AB512" s="35"/>
      <c r="AC512" s="35"/>
      <c r="AD512" s="35"/>
      <c r="AE512" s="35"/>
      <c r="AT512" s="18" t="s">
        <v>155</v>
      </c>
      <c r="AU512" s="18" t="s">
        <v>82</v>
      </c>
    </row>
    <row r="513" spans="1:65" s="13" customFormat="1" ht="11.25">
      <c r="B513" s="205"/>
      <c r="C513" s="206"/>
      <c r="D513" s="201" t="s">
        <v>157</v>
      </c>
      <c r="E513" s="207" t="s">
        <v>19</v>
      </c>
      <c r="F513" s="208" t="s">
        <v>785</v>
      </c>
      <c r="G513" s="206"/>
      <c r="H513" s="209">
        <v>1694.61</v>
      </c>
      <c r="I513" s="210"/>
      <c r="J513" s="206"/>
      <c r="K513" s="206"/>
      <c r="L513" s="211"/>
      <c r="M513" s="212"/>
      <c r="N513" s="213"/>
      <c r="O513" s="213"/>
      <c r="P513" s="213"/>
      <c r="Q513" s="213"/>
      <c r="R513" s="213"/>
      <c r="S513" s="213"/>
      <c r="T513" s="214"/>
      <c r="AT513" s="215" t="s">
        <v>157</v>
      </c>
      <c r="AU513" s="215" t="s">
        <v>82</v>
      </c>
      <c r="AV513" s="13" t="s">
        <v>82</v>
      </c>
      <c r="AW513" s="13" t="s">
        <v>33</v>
      </c>
      <c r="AX513" s="13" t="s">
        <v>72</v>
      </c>
      <c r="AY513" s="215" t="s">
        <v>146</v>
      </c>
    </row>
    <row r="514" spans="1:65" s="2" customFormat="1" ht="16.5" customHeight="1">
      <c r="A514" s="35"/>
      <c r="B514" s="36"/>
      <c r="C514" s="188" t="s">
        <v>786</v>
      </c>
      <c r="D514" s="188" t="s">
        <v>148</v>
      </c>
      <c r="E514" s="189" t="s">
        <v>787</v>
      </c>
      <c r="F514" s="190" t="s">
        <v>788</v>
      </c>
      <c r="G514" s="191" t="s">
        <v>464</v>
      </c>
      <c r="H514" s="192">
        <v>8</v>
      </c>
      <c r="I514" s="193"/>
      <c r="J514" s="194">
        <f>ROUND(I514*H514,2)</f>
        <v>0</v>
      </c>
      <c r="K514" s="190" t="s">
        <v>152</v>
      </c>
      <c r="L514" s="40"/>
      <c r="M514" s="195" t="s">
        <v>19</v>
      </c>
      <c r="N514" s="196" t="s">
        <v>43</v>
      </c>
      <c r="O514" s="65"/>
      <c r="P514" s="197">
        <f>O514*H514</f>
        <v>0</v>
      </c>
      <c r="Q514" s="197">
        <v>0</v>
      </c>
      <c r="R514" s="197">
        <f>Q514*H514</f>
        <v>0</v>
      </c>
      <c r="S514" s="197">
        <v>0</v>
      </c>
      <c r="T514" s="198">
        <f>S514*H514</f>
        <v>0</v>
      </c>
      <c r="U514" s="35"/>
      <c r="V514" s="35"/>
      <c r="W514" s="35"/>
      <c r="X514" s="35"/>
      <c r="Y514" s="35"/>
      <c r="Z514" s="35"/>
      <c r="AA514" s="35"/>
      <c r="AB514" s="35"/>
      <c r="AC514" s="35"/>
      <c r="AD514" s="35"/>
      <c r="AE514" s="35"/>
      <c r="AR514" s="199" t="s">
        <v>153</v>
      </c>
      <c r="AT514" s="199" t="s">
        <v>148</v>
      </c>
      <c r="AU514" s="199" t="s">
        <v>82</v>
      </c>
      <c r="AY514" s="18" t="s">
        <v>146</v>
      </c>
      <c r="BE514" s="200">
        <f>IF(N514="základní",J514,0)</f>
        <v>0</v>
      </c>
      <c r="BF514" s="200">
        <f>IF(N514="snížená",J514,0)</f>
        <v>0</v>
      </c>
      <c r="BG514" s="200">
        <f>IF(N514="zákl. přenesená",J514,0)</f>
        <v>0</v>
      </c>
      <c r="BH514" s="200">
        <f>IF(N514="sníž. přenesená",J514,0)</f>
        <v>0</v>
      </c>
      <c r="BI514" s="200">
        <f>IF(N514="nulová",J514,0)</f>
        <v>0</v>
      </c>
      <c r="BJ514" s="18" t="s">
        <v>80</v>
      </c>
      <c r="BK514" s="200">
        <f>ROUND(I514*H514,2)</f>
        <v>0</v>
      </c>
      <c r="BL514" s="18" t="s">
        <v>153</v>
      </c>
      <c r="BM514" s="199" t="s">
        <v>789</v>
      </c>
    </row>
    <row r="515" spans="1:65" s="2" customFormat="1" ht="11.25">
      <c r="A515" s="35"/>
      <c r="B515" s="36"/>
      <c r="C515" s="37"/>
      <c r="D515" s="201" t="s">
        <v>155</v>
      </c>
      <c r="E515" s="37"/>
      <c r="F515" s="202" t="s">
        <v>790</v>
      </c>
      <c r="G515" s="37"/>
      <c r="H515" s="37"/>
      <c r="I515" s="109"/>
      <c r="J515" s="37"/>
      <c r="K515" s="37"/>
      <c r="L515" s="40"/>
      <c r="M515" s="203"/>
      <c r="N515" s="204"/>
      <c r="O515" s="65"/>
      <c r="P515" s="65"/>
      <c r="Q515" s="65"/>
      <c r="R515" s="65"/>
      <c r="S515" s="65"/>
      <c r="T515" s="66"/>
      <c r="U515" s="35"/>
      <c r="V515" s="35"/>
      <c r="W515" s="35"/>
      <c r="X515" s="35"/>
      <c r="Y515" s="35"/>
      <c r="Z515" s="35"/>
      <c r="AA515" s="35"/>
      <c r="AB515" s="35"/>
      <c r="AC515" s="35"/>
      <c r="AD515" s="35"/>
      <c r="AE515" s="35"/>
      <c r="AT515" s="18" t="s">
        <v>155</v>
      </c>
      <c r="AU515" s="18" t="s">
        <v>82</v>
      </c>
    </row>
    <row r="516" spans="1:65" s="2" customFormat="1" ht="16.5" customHeight="1">
      <c r="A516" s="35"/>
      <c r="B516" s="36"/>
      <c r="C516" s="188" t="s">
        <v>791</v>
      </c>
      <c r="D516" s="188" t="s">
        <v>148</v>
      </c>
      <c r="E516" s="189" t="s">
        <v>792</v>
      </c>
      <c r="F516" s="190" t="s">
        <v>793</v>
      </c>
      <c r="G516" s="191" t="s">
        <v>464</v>
      </c>
      <c r="H516" s="192">
        <v>240</v>
      </c>
      <c r="I516" s="193"/>
      <c r="J516" s="194">
        <f>ROUND(I516*H516,2)</f>
        <v>0</v>
      </c>
      <c r="K516" s="190" t="s">
        <v>152</v>
      </c>
      <c r="L516" s="40"/>
      <c r="M516" s="195" t="s">
        <v>19</v>
      </c>
      <c r="N516" s="196" t="s">
        <v>43</v>
      </c>
      <c r="O516" s="65"/>
      <c r="P516" s="197">
        <f>O516*H516</f>
        <v>0</v>
      </c>
      <c r="Q516" s="197">
        <v>0</v>
      </c>
      <c r="R516" s="197">
        <f>Q516*H516</f>
        <v>0</v>
      </c>
      <c r="S516" s="197">
        <v>0</v>
      </c>
      <c r="T516" s="198">
        <f>S516*H516</f>
        <v>0</v>
      </c>
      <c r="U516" s="35"/>
      <c r="V516" s="35"/>
      <c r="W516" s="35"/>
      <c r="X516" s="35"/>
      <c r="Y516" s="35"/>
      <c r="Z516" s="35"/>
      <c r="AA516" s="35"/>
      <c r="AB516" s="35"/>
      <c r="AC516" s="35"/>
      <c r="AD516" s="35"/>
      <c r="AE516" s="35"/>
      <c r="AR516" s="199" t="s">
        <v>153</v>
      </c>
      <c r="AT516" s="199" t="s">
        <v>148</v>
      </c>
      <c r="AU516" s="199" t="s">
        <v>82</v>
      </c>
      <c r="AY516" s="18" t="s">
        <v>146</v>
      </c>
      <c r="BE516" s="200">
        <f>IF(N516="základní",J516,0)</f>
        <v>0</v>
      </c>
      <c r="BF516" s="200">
        <f>IF(N516="snížená",J516,0)</f>
        <v>0</v>
      </c>
      <c r="BG516" s="200">
        <f>IF(N516="zákl. přenesená",J516,0)</f>
        <v>0</v>
      </c>
      <c r="BH516" s="200">
        <f>IF(N516="sníž. přenesená",J516,0)</f>
        <v>0</v>
      </c>
      <c r="BI516" s="200">
        <f>IF(N516="nulová",J516,0)</f>
        <v>0</v>
      </c>
      <c r="BJ516" s="18" t="s">
        <v>80</v>
      </c>
      <c r="BK516" s="200">
        <f>ROUND(I516*H516,2)</f>
        <v>0</v>
      </c>
      <c r="BL516" s="18" t="s">
        <v>153</v>
      </c>
      <c r="BM516" s="199" t="s">
        <v>794</v>
      </c>
    </row>
    <row r="517" spans="1:65" s="2" customFormat="1" ht="19.5">
      <c r="A517" s="35"/>
      <c r="B517" s="36"/>
      <c r="C517" s="37"/>
      <c r="D517" s="201" t="s">
        <v>155</v>
      </c>
      <c r="E517" s="37"/>
      <c r="F517" s="202" t="s">
        <v>795</v>
      </c>
      <c r="G517" s="37"/>
      <c r="H517" s="37"/>
      <c r="I517" s="109"/>
      <c r="J517" s="37"/>
      <c r="K517" s="37"/>
      <c r="L517" s="40"/>
      <c r="M517" s="203"/>
      <c r="N517" s="204"/>
      <c r="O517" s="65"/>
      <c r="P517" s="65"/>
      <c r="Q517" s="65"/>
      <c r="R517" s="65"/>
      <c r="S517" s="65"/>
      <c r="T517" s="66"/>
      <c r="U517" s="35"/>
      <c r="V517" s="35"/>
      <c r="W517" s="35"/>
      <c r="X517" s="35"/>
      <c r="Y517" s="35"/>
      <c r="Z517" s="35"/>
      <c r="AA517" s="35"/>
      <c r="AB517" s="35"/>
      <c r="AC517" s="35"/>
      <c r="AD517" s="35"/>
      <c r="AE517" s="35"/>
      <c r="AT517" s="18" t="s">
        <v>155</v>
      </c>
      <c r="AU517" s="18" t="s">
        <v>82</v>
      </c>
    </row>
    <row r="518" spans="1:65" s="13" customFormat="1" ht="11.25">
      <c r="B518" s="205"/>
      <c r="C518" s="206"/>
      <c r="D518" s="201" t="s">
        <v>157</v>
      </c>
      <c r="E518" s="206"/>
      <c r="F518" s="208" t="s">
        <v>796</v>
      </c>
      <c r="G518" s="206"/>
      <c r="H518" s="209">
        <v>240</v>
      </c>
      <c r="I518" s="210"/>
      <c r="J518" s="206"/>
      <c r="K518" s="206"/>
      <c r="L518" s="211"/>
      <c r="M518" s="212"/>
      <c r="N518" s="213"/>
      <c r="O518" s="213"/>
      <c r="P518" s="213"/>
      <c r="Q518" s="213"/>
      <c r="R518" s="213"/>
      <c r="S518" s="213"/>
      <c r="T518" s="214"/>
      <c r="AT518" s="215" t="s">
        <v>157</v>
      </c>
      <c r="AU518" s="215" t="s">
        <v>82</v>
      </c>
      <c r="AV518" s="13" t="s">
        <v>82</v>
      </c>
      <c r="AW518" s="13" t="s">
        <v>4</v>
      </c>
      <c r="AX518" s="13" t="s">
        <v>80</v>
      </c>
      <c r="AY518" s="215" t="s">
        <v>146</v>
      </c>
    </row>
    <row r="519" spans="1:65" s="2" customFormat="1" ht="16.5" customHeight="1">
      <c r="A519" s="35"/>
      <c r="B519" s="36"/>
      <c r="C519" s="188" t="s">
        <v>797</v>
      </c>
      <c r="D519" s="188" t="s">
        <v>148</v>
      </c>
      <c r="E519" s="189" t="s">
        <v>798</v>
      </c>
      <c r="F519" s="190" t="s">
        <v>799</v>
      </c>
      <c r="G519" s="191" t="s">
        <v>464</v>
      </c>
      <c r="H519" s="192">
        <v>8</v>
      </c>
      <c r="I519" s="193"/>
      <c r="J519" s="194">
        <f>ROUND(I519*H519,2)</f>
        <v>0</v>
      </c>
      <c r="K519" s="190" t="s">
        <v>152</v>
      </c>
      <c r="L519" s="40"/>
      <c r="M519" s="195" t="s">
        <v>19</v>
      </c>
      <c r="N519" s="196" t="s">
        <v>43</v>
      </c>
      <c r="O519" s="65"/>
      <c r="P519" s="197">
        <f>O519*H519</f>
        <v>0</v>
      </c>
      <c r="Q519" s="197">
        <v>0</v>
      </c>
      <c r="R519" s="197">
        <f>Q519*H519</f>
        <v>0</v>
      </c>
      <c r="S519" s="197">
        <v>0</v>
      </c>
      <c r="T519" s="198">
        <f>S519*H519</f>
        <v>0</v>
      </c>
      <c r="U519" s="35"/>
      <c r="V519" s="35"/>
      <c r="W519" s="35"/>
      <c r="X519" s="35"/>
      <c r="Y519" s="35"/>
      <c r="Z519" s="35"/>
      <c r="AA519" s="35"/>
      <c r="AB519" s="35"/>
      <c r="AC519" s="35"/>
      <c r="AD519" s="35"/>
      <c r="AE519" s="35"/>
      <c r="AR519" s="199" t="s">
        <v>153</v>
      </c>
      <c r="AT519" s="199" t="s">
        <v>148</v>
      </c>
      <c r="AU519" s="199" t="s">
        <v>82</v>
      </c>
      <c r="AY519" s="18" t="s">
        <v>146</v>
      </c>
      <c r="BE519" s="200">
        <f>IF(N519="základní",J519,0)</f>
        <v>0</v>
      </c>
      <c r="BF519" s="200">
        <f>IF(N519="snížená",J519,0)</f>
        <v>0</v>
      </c>
      <c r="BG519" s="200">
        <f>IF(N519="zákl. přenesená",J519,0)</f>
        <v>0</v>
      </c>
      <c r="BH519" s="200">
        <f>IF(N519="sníž. přenesená",J519,0)</f>
        <v>0</v>
      </c>
      <c r="BI519" s="200">
        <f>IF(N519="nulová",J519,0)</f>
        <v>0</v>
      </c>
      <c r="BJ519" s="18" t="s">
        <v>80</v>
      </c>
      <c r="BK519" s="200">
        <f>ROUND(I519*H519,2)</f>
        <v>0</v>
      </c>
      <c r="BL519" s="18" t="s">
        <v>153</v>
      </c>
      <c r="BM519" s="199" t="s">
        <v>800</v>
      </c>
    </row>
    <row r="520" spans="1:65" s="2" customFormat="1" ht="11.25">
      <c r="A520" s="35"/>
      <c r="B520" s="36"/>
      <c r="C520" s="37"/>
      <c r="D520" s="201" t="s">
        <v>155</v>
      </c>
      <c r="E520" s="37"/>
      <c r="F520" s="202" t="s">
        <v>801</v>
      </c>
      <c r="G520" s="37"/>
      <c r="H520" s="37"/>
      <c r="I520" s="109"/>
      <c r="J520" s="37"/>
      <c r="K520" s="37"/>
      <c r="L520" s="40"/>
      <c r="M520" s="203"/>
      <c r="N520" s="204"/>
      <c r="O520" s="65"/>
      <c r="P520" s="65"/>
      <c r="Q520" s="65"/>
      <c r="R520" s="65"/>
      <c r="S520" s="65"/>
      <c r="T520" s="66"/>
      <c r="U520" s="35"/>
      <c r="V520" s="35"/>
      <c r="W520" s="35"/>
      <c r="X520" s="35"/>
      <c r="Y520" s="35"/>
      <c r="Z520" s="35"/>
      <c r="AA520" s="35"/>
      <c r="AB520" s="35"/>
      <c r="AC520" s="35"/>
      <c r="AD520" s="35"/>
      <c r="AE520" s="35"/>
      <c r="AT520" s="18" t="s">
        <v>155</v>
      </c>
      <c r="AU520" s="18" t="s">
        <v>82</v>
      </c>
    </row>
    <row r="521" spans="1:65" s="2" customFormat="1" ht="16.5" customHeight="1">
      <c r="A521" s="35"/>
      <c r="B521" s="36"/>
      <c r="C521" s="188" t="s">
        <v>802</v>
      </c>
      <c r="D521" s="188" t="s">
        <v>148</v>
      </c>
      <c r="E521" s="189" t="s">
        <v>803</v>
      </c>
      <c r="F521" s="190" t="s">
        <v>804</v>
      </c>
      <c r="G521" s="191" t="s">
        <v>151</v>
      </c>
      <c r="H521" s="192">
        <v>564.87</v>
      </c>
      <c r="I521" s="193"/>
      <c r="J521" s="194">
        <f>ROUND(I521*H521,2)</f>
        <v>0</v>
      </c>
      <c r="K521" s="190" t="s">
        <v>152</v>
      </c>
      <c r="L521" s="40"/>
      <c r="M521" s="195" t="s">
        <v>19</v>
      </c>
      <c r="N521" s="196" t="s">
        <v>43</v>
      </c>
      <c r="O521" s="65"/>
      <c r="P521" s="197">
        <f>O521*H521</f>
        <v>0</v>
      </c>
      <c r="Q521" s="197">
        <v>3.9499999999999998E-5</v>
      </c>
      <c r="R521" s="197">
        <f>Q521*H521</f>
        <v>2.2312365000000001E-2</v>
      </c>
      <c r="S521" s="197">
        <v>0</v>
      </c>
      <c r="T521" s="198">
        <f>S521*H521</f>
        <v>0</v>
      </c>
      <c r="U521" s="35"/>
      <c r="V521" s="35"/>
      <c r="W521" s="35"/>
      <c r="X521" s="35"/>
      <c r="Y521" s="35"/>
      <c r="Z521" s="35"/>
      <c r="AA521" s="35"/>
      <c r="AB521" s="35"/>
      <c r="AC521" s="35"/>
      <c r="AD521" s="35"/>
      <c r="AE521" s="35"/>
      <c r="AR521" s="199" t="s">
        <v>153</v>
      </c>
      <c r="AT521" s="199" t="s">
        <v>148</v>
      </c>
      <c r="AU521" s="199" t="s">
        <v>82</v>
      </c>
      <c r="AY521" s="18" t="s">
        <v>146</v>
      </c>
      <c r="BE521" s="200">
        <f>IF(N521="základní",J521,0)</f>
        <v>0</v>
      </c>
      <c r="BF521" s="200">
        <f>IF(N521="snížená",J521,0)</f>
        <v>0</v>
      </c>
      <c r="BG521" s="200">
        <f>IF(N521="zákl. přenesená",J521,0)</f>
        <v>0</v>
      </c>
      <c r="BH521" s="200">
        <f>IF(N521="sníž. přenesená",J521,0)</f>
        <v>0</v>
      </c>
      <c r="BI521" s="200">
        <f>IF(N521="nulová",J521,0)</f>
        <v>0</v>
      </c>
      <c r="BJ521" s="18" t="s">
        <v>80</v>
      </c>
      <c r="BK521" s="200">
        <f>ROUND(I521*H521,2)</f>
        <v>0</v>
      </c>
      <c r="BL521" s="18" t="s">
        <v>153</v>
      </c>
      <c r="BM521" s="199" t="s">
        <v>805</v>
      </c>
    </row>
    <row r="522" spans="1:65" s="2" customFormat="1" ht="29.25">
      <c r="A522" s="35"/>
      <c r="B522" s="36"/>
      <c r="C522" s="37"/>
      <c r="D522" s="201" t="s">
        <v>155</v>
      </c>
      <c r="E522" s="37"/>
      <c r="F522" s="202" t="s">
        <v>806</v>
      </c>
      <c r="G522" s="37"/>
      <c r="H522" s="37"/>
      <c r="I522" s="109"/>
      <c r="J522" s="37"/>
      <c r="K522" s="37"/>
      <c r="L522" s="40"/>
      <c r="M522" s="203"/>
      <c r="N522" s="204"/>
      <c r="O522" s="65"/>
      <c r="P522" s="65"/>
      <c r="Q522" s="65"/>
      <c r="R522" s="65"/>
      <c r="S522" s="65"/>
      <c r="T522" s="66"/>
      <c r="U522" s="35"/>
      <c r="V522" s="35"/>
      <c r="W522" s="35"/>
      <c r="X522" s="35"/>
      <c r="Y522" s="35"/>
      <c r="Z522" s="35"/>
      <c r="AA522" s="35"/>
      <c r="AB522" s="35"/>
      <c r="AC522" s="35"/>
      <c r="AD522" s="35"/>
      <c r="AE522" s="35"/>
      <c r="AT522" s="18" t="s">
        <v>155</v>
      </c>
      <c r="AU522" s="18" t="s">
        <v>82</v>
      </c>
    </row>
    <row r="523" spans="1:65" s="13" customFormat="1" ht="11.25">
      <c r="B523" s="205"/>
      <c r="C523" s="206"/>
      <c r="D523" s="201" t="s">
        <v>157</v>
      </c>
      <c r="E523" s="207" t="s">
        <v>19</v>
      </c>
      <c r="F523" s="208" t="s">
        <v>807</v>
      </c>
      <c r="G523" s="206"/>
      <c r="H523" s="209">
        <v>564.87</v>
      </c>
      <c r="I523" s="210"/>
      <c r="J523" s="206"/>
      <c r="K523" s="206"/>
      <c r="L523" s="211"/>
      <c r="M523" s="212"/>
      <c r="N523" s="213"/>
      <c r="O523" s="213"/>
      <c r="P523" s="213"/>
      <c r="Q523" s="213"/>
      <c r="R523" s="213"/>
      <c r="S523" s="213"/>
      <c r="T523" s="214"/>
      <c r="AT523" s="215" t="s">
        <v>157</v>
      </c>
      <c r="AU523" s="215" t="s">
        <v>82</v>
      </c>
      <c r="AV523" s="13" t="s">
        <v>82</v>
      </c>
      <c r="AW523" s="13" t="s">
        <v>33</v>
      </c>
      <c r="AX523" s="13" t="s">
        <v>72</v>
      </c>
      <c r="AY523" s="215" t="s">
        <v>146</v>
      </c>
    </row>
    <row r="524" spans="1:65" s="2" customFormat="1" ht="16.5" customHeight="1">
      <c r="A524" s="35"/>
      <c r="B524" s="36"/>
      <c r="C524" s="188" t="s">
        <v>808</v>
      </c>
      <c r="D524" s="188" t="s">
        <v>148</v>
      </c>
      <c r="E524" s="189" t="s">
        <v>809</v>
      </c>
      <c r="F524" s="190" t="s">
        <v>810</v>
      </c>
      <c r="G524" s="191" t="s">
        <v>161</v>
      </c>
      <c r="H524" s="192">
        <v>5.806</v>
      </c>
      <c r="I524" s="193"/>
      <c r="J524" s="194">
        <f>ROUND(I524*H524,2)</f>
        <v>0</v>
      </c>
      <c r="K524" s="190" t="s">
        <v>152</v>
      </c>
      <c r="L524" s="40"/>
      <c r="M524" s="195" t="s">
        <v>19</v>
      </c>
      <c r="N524" s="196" t="s">
        <v>43</v>
      </c>
      <c r="O524" s="65"/>
      <c r="P524" s="197">
        <f>O524*H524</f>
        <v>0</v>
      </c>
      <c r="Q524" s="197">
        <v>0</v>
      </c>
      <c r="R524" s="197">
        <f>Q524*H524</f>
        <v>0</v>
      </c>
      <c r="S524" s="197">
        <v>2.4</v>
      </c>
      <c r="T524" s="198">
        <f>S524*H524</f>
        <v>13.9344</v>
      </c>
      <c r="U524" s="35"/>
      <c r="V524" s="35"/>
      <c r="W524" s="35"/>
      <c r="X524" s="35"/>
      <c r="Y524" s="35"/>
      <c r="Z524" s="35"/>
      <c r="AA524" s="35"/>
      <c r="AB524" s="35"/>
      <c r="AC524" s="35"/>
      <c r="AD524" s="35"/>
      <c r="AE524" s="35"/>
      <c r="AR524" s="199" t="s">
        <v>153</v>
      </c>
      <c r="AT524" s="199" t="s">
        <v>148</v>
      </c>
      <c r="AU524" s="199" t="s">
        <v>82</v>
      </c>
      <c r="AY524" s="18" t="s">
        <v>146</v>
      </c>
      <c r="BE524" s="200">
        <f>IF(N524="základní",J524,0)</f>
        <v>0</v>
      </c>
      <c r="BF524" s="200">
        <f>IF(N524="snížená",J524,0)</f>
        <v>0</v>
      </c>
      <c r="BG524" s="200">
        <f>IF(N524="zákl. přenesená",J524,0)</f>
        <v>0</v>
      </c>
      <c r="BH524" s="200">
        <f>IF(N524="sníž. přenesená",J524,0)</f>
        <v>0</v>
      </c>
      <c r="BI524" s="200">
        <f>IF(N524="nulová",J524,0)</f>
        <v>0</v>
      </c>
      <c r="BJ524" s="18" t="s">
        <v>80</v>
      </c>
      <c r="BK524" s="200">
        <f>ROUND(I524*H524,2)</f>
        <v>0</v>
      </c>
      <c r="BL524" s="18" t="s">
        <v>153</v>
      </c>
      <c r="BM524" s="199" t="s">
        <v>811</v>
      </c>
    </row>
    <row r="525" spans="1:65" s="2" customFormat="1" ht="11.25">
      <c r="A525" s="35"/>
      <c r="B525" s="36"/>
      <c r="C525" s="37"/>
      <c r="D525" s="201" t="s">
        <v>155</v>
      </c>
      <c r="E525" s="37"/>
      <c r="F525" s="202" t="s">
        <v>812</v>
      </c>
      <c r="G525" s="37"/>
      <c r="H525" s="37"/>
      <c r="I525" s="109"/>
      <c r="J525" s="37"/>
      <c r="K525" s="37"/>
      <c r="L525" s="40"/>
      <c r="M525" s="203"/>
      <c r="N525" s="204"/>
      <c r="O525" s="65"/>
      <c r="P525" s="65"/>
      <c r="Q525" s="65"/>
      <c r="R525" s="65"/>
      <c r="S525" s="65"/>
      <c r="T525" s="66"/>
      <c r="U525" s="35"/>
      <c r="V525" s="35"/>
      <c r="W525" s="35"/>
      <c r="X525" s="35"/>
      <c r="Y525" s="35"/>
      <c r="Z525" s="35"/>
      <c r="AA525" s="35"/>
      <c r="AB525" s="35"/>
      <c r="AC525" s="35"/>
      <c r="AD525" s="35"/>
      <c r="AE525" s="35"/>
      <c r="AT525" s="18" t="s">
        <v>155</v>
      </c>
      <c r="AU525" s="18" t="s">
        <v>82</v>
      </c>
    </row>
    <row r="526" spans="1:65" s="13" customFormat="1" ht="11.25">
      <c r="B526" s="205"/>
      <c r="C526" s="206"/>
      <c r="D526" s="201" t="s">
        <v>157</v>
      </c>
      <c r="E526" s="207" t="s">
        <v>19</v>
      </c>
      <c r="F526" s="208" t="s">
        <v>813</v>
      </c>
      <c r="G526" s="206"/>
      <c r="H526" s="209">
        <v>0.375</v>
      </c>
      <c r="I526" s="210"/>
      <c r="J526" s="206"/>
      <c r="K526" s="206"/>
      <c r="L526" s="211"/>
      <c r="M526" s="212"/>
      <c r="N526" s="213"/>
      <c r="O526" s="213"/>
      <c r="P526" s="213"/>
      <c r="Q526" s="213"/>
      <c r="R526" s="213"/>
      <c r="S526" s="213"/>
      <c r="T526" s="214"/>
      <c r="AT526" s="215" t="s">
        <v>157</v>
      </c>
      <c r="AU526" s="215" t="s">
        <v>82</v>
      </c>
      <c r="AV526" s="13" t="s">
        <v>82</v>
      </c>
      <c r="AW526" s="13" t="s">
        <v>33</v>
      </c>
      <c r="AX526" s="13" t="s">
        <v>72</v>
      </c>
      <c r="AY526" s="215" t="s">
        <v>146</v>
      </c>
    </row>
    <row r="527" spans="1:65" s="13" customFormat="1" ht="11.25">
      <c r="B527" s="205"/>
      <c r="C527" s="206"/>
      <c r="D527" s="201" t="s">
        <v>157</v>
      </c>
      <c r="E527" s="207" t="s">
        <v>19</v>
      </c>
      <c r="F527" s="208" t="s">
        <v>814</v>
      </c>
      <c r="G527" s="206"/>
      <c r="H527" s="209">
        <v>0.15</v>
      </c>
      <c r="I527" s="210"/>
      <c r="J527" s="206"/>
      <c r="K527" s="206"/>
      <c r="L527" s="211"/>
      <c r="M527" s="212"/>
      <c r="N527" s="213"/>
      <c r="O527" s="213"/>
      <c r="P527" s="213"/>
      <c r="Q527" s="213"/>
      <c r="R527" s="213"/>
      <c r="S527" s="213"/>
      <c r="T527" s="214"/>
      <c r="AT527" s="215" t="s">
        <v>157</v>
      </c>
      <c r="AU527" s="215" t="s">
        <v>82</v>
      </c>
      <c r="AV527" s="13" t="s">
        <v>82</v>
      </c>
      <c r="AW527" s="13" t="s">
        <v>33</v>
      </c>
      <c r="AX527" s="13" t="s">
        <v>72</v>
      </c>
      <c r="AY527" s="215" t="s">
        <v>146</v>
      </c>
    </row>
    <row r="528" spans="1:65" s="13" customFormat="1" ht="11.25">
      <c r="B528" s="205"/>
      <c r="C528" s="206"/>
      <c r="D528" s="201" t="s">
        <v>157</v>
      </c>
      <c r="E528" s="207" t="s">
        <v>19</v>
      </c>
      <c r="F528" s="208" t="s">
        <v>815</v>
      </c>
      <c r="G528" s="206"/>
      <c r="H528" s="209">
        <v>5.2809999999999997</v>
      </c>
      <c r="I528" s="210"/>
      <c r="J528" s="206"/>
      <c r="K528" s="206"/>
      <c r="L528" s="211"/>
      <c r="M528" s="212"/>
      <c r="N528" s="213"/>
      <c r="O528" s="213"/>
      <c r="P528" s="213"/>
      <c r="Q528" s="213"/>
      <c r="R528" s="213"/>
      <c r="S528" s="213"/>
      <c r="T528" s="214"/>
      <c r="AT528" s="215" t="s">
        <v>157</v>
      </c>
      <c r="AU528" s="215" t="s">
        <v>82</v>
      </c>
      <c r="AV528" s="13" t="s">
        <v>82</v>
      </c>
      <c r="AW528" s="13" t="s">
        <v>33</v>
      </c>
      <c r="AX528" s="13" t="s">
        <v>72</v>
      </c>
      <c r="AY528" s="215" t="s">
        <v>146</v>
      </c>
    </row>
    <row r="529" spans="1:65" s="2" customFormat="1" ht="16.5" customHeight="1">
      <c r="A529" s="35"/>
      <c r="B529" s="36"/>
      <c r="C529" s="188" t="s">
        <v>816</v>
      </c>
      <c r="D529" s="188" t="s">
        <v>148</v>
      </c>
      <c r="E529" s="189" t="s">
        <v>817</v>
      </c>
      <c r="F529" s="190" t="s">
        <v>818</v>
      </c>
      <c r="G529" s="191" t="s">
        <v>151</v>
      </c>
      <c r="H529" s="192">
        <v>49.942</v>
      </c>
      <c r="I529" s="193"/>
      <c r="J529" s="194">
        <f>ROUND(I529*H529,2)</f>
        <v>0</v>
      </c>
      <c r="K529" s="190" t="s">
        <v>152</v>
      </c>
      <c r="L529" s="40"/>
      <c r="M529" s="195" t="s">
        <v>19</v>
      </c>
      <c r="N529" s="196" t="s">
        <v>43</v>
      </c>
      <c r="O529" s="65"/>
      <c r="P529" s="197">
        <f>O529*H529</f>
        <v>0</v>
      </c>
      <c r="Q529" s="197">
        <v>0</v>
      </c>
      <c r="R529" s="197">
        <f>Q529*H529</f>
        <v>0</v>
      </c>
      <c r="S529" s="197">
        <v>0.11700000000000001</v>
      </c>
      <c r="T529" s="198">
        <f>S529*H529</f>
        <v>5.8432140000000006</v>
      </c>
      <c r="U529" s="35"/>
      <c r="V529" s="35"/>
      <c r="W529" s="35"/>
      <c r="X529" s="35"/>
      <c r="Y529" s="35"/>
      <c r="Z529" s="35"/>
      <c r="AA529" s="35"/>
      <c r="AB529" s="35"/>
      <c r="AC529" s="35"/>
      <c r="AD529" s="35"/>
      <c r="AE529" s="35"/>
      <c r="AR529" s="199" t="s">
        <v>153</v>
      </c>
      <c r="AT529" s="199" t="s">
        <v>148</v>
      </c>
      <c r="AU529" s="199" t="s">
        <v>82</v>
      </c>
      <c r="AY529" s="18" t="s">
        <v>146</v>
      </c>
      <c r="BE529" s="200">
        <f>IF(N529="základní",J529,0)</f>
        <v>0</v>
      </c>
      <c r="BF529" s="200">
        <f>IF(N529="snížená",J529,0)</f>
        <v>0</v>
      </c>
      <c r="BG529" s="200">
        <f>IF(N529="zákl. přenesená",J529,0)</f>
        <v>0</v>
      </c>
      <c r="BH529" s="200">
        <f>IF(N529="sníž. přenesená",J529,0)</f>
        <v>0</v>
      </c>
      <c r="BI529" s="200">
        <f>IF(N529="nulová",J529,0)</f>
        <v>0</v>
      </c>
      <c r="BJ529" s="18" t="s">
        <v>80</v>
      </c>
      <c r="BK529" s="200">
        <f>ROUND(I529*H529,2)</f>
        <v>0</v>
      </c>
      <c r="BL529" s="18" t="s">
        <v>153</v>
      </c>
      <c r="BM529" s="199" t="s">
        <v>819</v>
      </c>
    </row>
    <row r="530" spans="1:65" s="2" customFormat="1" ht="19.5">
      <c r="A530" s="35"/>
      <c r="B530" s="36"/>
      <c r="C530" s="37"/>
      <c r="D530" s="201" t="s">
        <v>155</v>
      </c>
      <c r="E530" s="37"/>
      <c r="F530" s="202" t="s">
        <v>820</v>
      </c>
      <c r="G530" s="37"/>
      <c r="H530" s="37"/>
      <c r="I530" s="109"/>
      <c r="J530" s="37"/>
      <c r="K530" s="37"/>
      <c r="L530" s="40"/>
      <c r="M530" s="203"/>
      <c r="N530" s="204"/>
      <c r="O530" s="65"/>
      <c r="P530" s="65"/>
      <c r="Q530" s="65"/>
      <c r="R530" s="65"/>
      <c r="S530" s="65"/>
      <c r="T530" s="66"/>
      <c r="U530" s="35"/>
      <c r="V530" s="35"/>
      <c r="W530" s="35"/>
      <c r="X530" s="35"/>
      <c r="Y530" s="35"/>
      <c r="Z530" s="35"/>
      <c r="AA530" s="35"/>
      <c r="AB530" s="35"/>
      <c r="AC530" s="35"/>
      <c r="AD530" s="35"/>
      <c r="AE530" s="35"/>
      <c r="AT530" s="18" t="s">
        <v>155</v>
      </c>
      <c r="AU530" s="18" t="s">
        <v>82</v>
      </c>
    </row>
    <row r="531" spans="1:65" s="13" customFormat="1" ht="11.25">
      <c r="B531" s="205"/>
      <c r="C531" s="206"/>
      <c r="D531" s="201" t="s">
        <v>157</v>
      </c>
      <c r="E531" s="207" t="s">
        <v>19</v>
      </c>
      <c r="F531" s="208" t="s">
        <v>821</v>
      </c>
      <c r="G531" s="206"/>
      <c r="H531" s="209">
        <v>15.099</v>
      </c>
      <c r="I531" s="210"/>
      <c r="J531" s="206"/>
      <c r="K531" s="206"/>
      <c r="L531" s="211"/>
      <c r="M531" s="212"/>
      <c r="N531" s="213"/>
      <c r="O531" s="213"/>
      <c r="P531" s="213"/>
      <c r="Q531" s="213"/>
      <c r="R531" s="213"/>
      <c r="S531" s="213"/>
      <c r="T531" s="214"/>
      <c r="AT531" s="215" t="s">
        <v>157</v>
      </c>
      <c r="AU531" s="215" t="s">
        <v>82</v>
      </c>
      <c r="AV531" s="13" t="s">
        <v>82</v>
      </c>
      <c r="AW531" s="13" t="s">
        <v>33</v>
      </c>
      <c r="AX531" s="13" t="s">
        <v>72</v>
      </c>
      <c r="AY531" s="215" t="s">
        <v>146</v>
      </c>
    </row>
    <row r="532" spans="1:65" s="13" customFormat="1" ht="11.25">
      <c r="B532" s="205"/>
      <c r="C532" s="206"/>
      <c r="D532" s="201" t="s">
        <v>157</v>
      </c>
      <c r="E532" s="207" t="s">
        <v>19</v>
      </c>
      <c r="F532" s="208" t="s">
        <v>822</v>
      </c>
      <c r="G532" s="206"/>
      <c r="H532" s="209">
        <v>34.843000000000004</v>
      </c>
      <c r="I532" s="210"/>
      <c r="J532" s="206"/>
      <c r="K532" s="206"/>
      <c r="L532" s="211"/>
      <c r="M532" s="212"/>
      <c r="N532" s="213"/>
      <c r="O532" s="213"/>
      <c r="P532" s="213"/>
      <c r="Q532" s="213"/>
      <c r="R532" s="213"/>
      <c r="S532" s="213"/>
      <c r="T532" s="214"/>
      <c r="AT532" s="215" t="s">
        <v>157</v>
      </c>
      <c r="AU532" s="215" t="s">
        <v>82</v>
      </c>
      <c r="AV532" s="13" t="s">
        <v>82</v>
      </c>
      <c r="AW532" s="13" t="s">
        <v>33</v>
      </c>
      <c r="AX532" s="13" t="s">
        <v>72</v>
      </c>
      <c r="AY532" s="215" t="s">
        <v>146</v>
      </c>
    </row>
    <row r="533" spans="1:65" s="2" customFormat="1" ht="16.5" customHeight="1">
      <c r="A533" s="35"/>
      <c r="B533" s="36"/>
      <c r="C533" s="188" t="s">
        <v>823</v>
      </c>
      <c r="D533" s="188" t="s">
        <v>148</v>
      </c>
      <c r="E533" s="189" t="s">
        <v>824</v>
      </c>
      <c r="F533" s="190" t="s">
        <v>825</v>
      </c>
      <c r="G533" s="191" t="s">
        <v>161</v>
      </c>
      <c r="H533" s="192">
        <v>1.2250000000000001</v>
      </c>
      <c r="I533" s="193"/>
      <c r="J533" s="194">
        <f>ROUND(I533*H533,2)</f>
        <v>0</v>
      </c>
      <c r="K533" s="190" t="s">
        <v>152</v>
      </c>
      <c r="L533" s="40"/>
      <c r="M533" s="195" t="s">
        <v>19</v>
      </c>
      <c r="N533" s="196" t="s">
        <v>43</v>
      </c>
      <c r="O533" s="65"/>
      <c r="P533" s="197">
        <f>O533*H533</f>
        <v>0</v>
      </c>
      <c r="Q533" s="197">
        <v>0</v>
      </c>
      <c r="R533" s="197">
        <f>Q533*H533</f>
        <v>0</v>
      </c>
      <c r="S533" s="197">
        <v>1.8</v>
      </c>
      <c r="T533" s="198">
        <f>S533*H533</f>
        <v>2.2050000000000001</v>
      </c>
      <c r="U533" s="35"/>
      <c r="V533" s="35"/>
      <c r="W533" s="35"/>
      <c r="X533" s="35"/>
      <c r="Y533" s="35"/>
      <c r="Z533" s="35"/>
      <c r="AA533" s="35"/>
      <c r="AB533" s="35"/>
      <c r="AC533" s="35"/>
      <c r="AD533" s="35"/>
      <c r="AE533" s="35"/>
      <c r="AR533" s="199" t="s">
        <v>153</v>
      </c>
      <c r="AT533" s="199" t="s">
        <v>148</v>
      </c>
      <c r="AU533" s="199" t="s">
        <v>82</v>
      </c>
      <c r="AY533" s="18" t="s">
        <v>146</v>
      </c>
      <c r="BE533" s="200">
        <f>IF(N533="základní",J533,0)</f>
        <v>0</v>
      </c>
      <c r="BF533" s="200">
        <f>IF(N533="snížená",J533,0)</f>
        <v>0</v>
      </c>
      <c r="BG533" s="200">
        <f>IF(N533="zákl. přenesená",J533,0)</f>
        <v>0</v>
      </c>
      <c r="BH533" s="200">
        <f>IF(N533="sníž. přenesená",J533,0)</f>
        <v>0</v>
      </c>
      <c r="BI533" s="200">
        <f>IF(N533="nulová",J533,0)</f>
        <v>0</v>
      </c>
      <c r="BJ533" s="18" t="s">
        <v>80</v>
      </c>
      <c r="BK533" s="200">
        <f>ROUND(I533*H533,2)</f>
        <v>0</v>
      </c>
      <c r="BL533" s="18" t="s">
        <v>153</v>
      </c>
      <c r="BM533" s="199" t="s">
        <v>826</v>
      </c>
    </row>
    <row r="534" spans="1:65" s="2" customFormat="1" ht="11.25">
      <c r="A534" s="35"/>
      <c r="B534" s="36"/>
      <c r="C534" s="37"/>
      <c r="D534" s="201" t="s">
        <v>155</v>
      </c>
      <c r="E534" s="37"/>
      <c r="F534" s="202" t="s">
        <v>827</v>
      </c>
      <c r="G534" s="37"/>
      <c r="H534" s="37"/>
      <c r="I534" s="109"/>
      <c r="J534" s="37"/>
      <c r="K534" s="37"/>
      <c r="L534" s="40"/>
      <c r="M534" s="203"/>
      <c r="N534" s="204"/>
      <c r="O534" s="65"/>
      <c r="P534" s="65"/>
      <c r="Q534" s="65"/>
      <c r="R534" s="65"/>
      <c r="S534" s="65"/>
      <c r="T534" s="66"/>
      <c r="U534" s="35"/>
      <c r="V534" s="35"/>
      <c r="W534" s="35"/>
      <c r="X534" s="35"/>
      <c r="Y534" s="35"/>
      <c r="Z534" s="35"/>
      <c r="AA534" s="35"/>
      <c r="AB534" s="35"/>
      <c r="AC534" s="35"/>
      <c r="AD534" s="35"/>
      <c r="AE534" s="35"/>
      <c r="AT534" s="18" t="s">
        <v>155</v>
      </c>
      <c r="AU534" s="18" t="s">
        <v>82</v>
      </c>
    </row>
    <row r="535" spans="1:65" s="13" customFormat="1" ht="11.25">
      <c r="B535" s="205"/>
      <c r="C535" s="206"/>
      <c r="D535" s="201" t="s">
        <v>157</v>
      </c>
      <c r="E535" s="207" t="s">
        <v>19</v>
      </c>
      <c r="F535" s="208" t="s">
        <v>828</v>
      </c>
      <c r="G535" s="206"/>
      <c r="H535" s="209">
        <v>1.2250000000000001</v>
      </c>
      <c r="I535" s="210"/>
      <c r="J535" s="206"/>
      <c r="K535" s="206"/>
      <c r="L535" s="211"/>
      <c r="M535" s="212"/>
      <c r="N535" s="213"/>
      <c r="O535" s="213"/>
      <c r="P535" s="213"/>
      <c r="Q535" s="213"/>
      <c r="R535" s="213"/>
      <c r="S535" s="213"/>
      <c r="T535" s="214"/>
      <c r="AT535" s="215" t="s">
        <v>157</v>
      </c>
      <c r="AU535" s="215" t="s">
        <v>82</v>
      </c>
      <c r="AV535" s="13" t="s">
        <v>82</v>
      </c>
      <c r="AW535" s="13" t="s">
        <v>33</v>
      </c>
      <c r="AX535" s="13" t="s">
        <v>72</v>
      </c>
      <c r="AY535" s="215" t="s">
        <v>146</v>
      </c>
    </row>
    <row r="536" spans="1:65" s="2" customFormat="1" ht="16.5" customHeight="1">
      <c r="A536" s="35"/>
      <c r="B536" s="36"/>
      <c r="C536" s="188" t="s">
        <v>829</v>
      </c>
      <c r="D536" s="188" t="s">
        <v>148</v>
      </c>
      <c r="E536" s="189" t="s">
        <v>830</v>
      </c>
      <c r="F536" s="190" t="s">
        <v>831</v>
      </c>
      <c r="G536" s="191" t="s">
        <v>161</v>
      </c>
      <c r="H536" s="192">
        <v>27.251000000000001</v>
      </c>
      <c r="I536" s="193"/>
      <c r="J536" s="194">
        <f>ROUND(I536*H536,2)</f>
        <v>0</v>
      </c>
      <c r="K536" s="190" t="s">
        <v>152</v>
      </c>
      <c r="L536" s="40"/>
      <c r="M536" s="195" t="s">
        <v>19</v>
      </c>
      <c r="N536" s="196" t="s">
        <v>43</v>
      </c>
      <c r="O536" s="65"/>
      <c r="P536" s="197">
        <f>O536*H536</f>
        <v>0</v>
      </c>
      <c r="Q536" s="197">
        <v>0</v>
      </c>
      <c r="R536" s="197">
        <f>Q536*H536</f>
        <v>0</v>
      </c>
      <c r="S536" s="197">
        <v>1.175</v>
      </c>
      <c r="T536" s="198">
        <f>S536*H536</f>
        <v>32.019925000000001</v>
      </c>
      <c r="U536" s="35"/>
      <c r="V536" s="35"/>
      <c r="W536" s="35"/>
      <c r="X536" s="35"/>
      <c r="Y536" s="35"/>
      <c r="Z536" s="35"/>
      <c r="AA536" s="35"/>
      <c r="AB536" s="35"/>
      <c r="AC536" s="35"/>
      <c r="AD536" s="35"/>
      <c r="AE536" s="35"/>
      <c r="AR536" s="199" t="s">
        <v>153</v>
      </c>
      <c r="AT536" s="199" t="s">
        <v>148</v>
      </c>
      <c r="AU536" s="199" t="s">
        <v>82</v>
      </c>
      <c r="AY536" s="18" t="s">
        <v>146</v>
      </c>
      <c r="BE536" s="200">
        <f>IF(N536="základní",J536,0)</f>
        <v>0</v>
      </c>
      <c r="BF536" s="200">
        <f>IF(N536="snížená",J536,0)</f>
        <v>0</v>
      </c>
      <c r="BG536" s="200">
        <f>IF(N536="zákl. přenesená",J536,0)</f>
        <v>0</v>
      </c>
      <c r="BH536" s="200">
        <f>IF(N536="sníž. přenesená",J536,0)</f>
        <v>0</v>
      </c>
      <c r="BI536" s="200">
        <f>IF(N536="nulová",J536,0)</f>
        <v>0</v>
      </c>
      <c r="BJ536" s="18" t="s">
        <v>80</v>
      </c>
      <c r="BK536" s="200">
        <f>ROUND(I536*H536,2)</f>
        <v>0</v>
      </c>
      <c r="BL536" s="18" t="s">
        <v>153</v>
      </c>
      <c r="BM536" s="199" t="s">
        <v>832</v>
      </c>
    </row>
    <row r="537" spans="1:65" s="2" customFormat="1" ht="19.5">
      <c r="A537" s="35"/>
      <c r="B537" s="36"/>
      <c r="C537" s="37"/>
      <c r="D537" s="201" t="s">
        <v>155</v>
      </c>
      <c r="E537" s="37"/>
      <c r="F537" s="202" t="s">
        <v>833</v>
      </c>
      <c r="G537" s="37"/>
      <c r="H537" s="37"/>
      <c r="I537" s="109"/>
      <c r="J537" s="37"/>
      <c r="K537" s="37"/>
      <c r="L537" s="40"/>
      <c r="M537" s="203"/>
      <c r="N537" s="204"/>
      <c r="O537" s="65"/>
      <c r="P537" s="65"/>
      <c r="Q537" s="65"/>
      <c r="R537" s="65"/>
      <c r="S537" s="65"/>
      <c r="T537" s="66"/>
      <c r="U537" s="35"/>
      <c r="V537" s="35"/>
      <c r="W537" s="35"/>
      <c r="X537" s="35"/>
      <c r="Y537" s="35"/>
      <c r="Z537" s="35"/>
      <c r="AA537" s="35"/>
      <c r="AB537" s="35"/>
      <c r="AC537" s="35"/>
      <c r="AD537" s="35"/>
      <c r="AE537" s="35"/>
      <c r="AT537" s="18" t="s">
        <v>155</v>
      </c>
      <c r="AU537" s="18" t="s">
        <v>82</v>
      </c>
    </row>
    <row r="538" spans="1:65" s="13" customFormat="1" ht="11.25">
      <c r="B538" s="205"/>
      <c r="C538" s="206"/>
      <c r="D538" s="201" t="s">
        <v>157</v>
      </c>
      <c r="E538" s="207" t="s">
        <v>19</v>
      </c>
      <c r="F538" s="208" t="s">
        <v>834</v>
      </c>
      <c r="G538" s="206"/>
      <c r="H538" s="209">
        <v>27.251000000000001</v>
      </c>
      <c r="I538" s="210"/>
      <c r="J538" s="206"/>
      <c r="K538" s="206"/>
      <c r="L538" s="211"/>
      <c r="M538" s="212"/>
      <c r="N538" s="213"/>
      <c r="O538" s="213"/>
      <c r="P538" s="213"/>
      <c r="Q538" s="213"/>
      <c r="R538" s="213"/>
      <c r="S538" s="213"/>
      <c r="T538" s="214"/>
      <c r="AT538" s="215" t="s">
        <v>157</v>
      </c>
      <c r="AU538" s="215" t="s">
        <v>82</v>
      </c>
      <c r="AV538" s="13" t="s">
        <v>82</v>
      </c>
      <c r="AW538" s="13" t="s">
        <v>33</v>
      </c>
      <c r="AX538" s="13" t="s">
        <v>72</v>
      </c>
      <c r="AY538" s="215" t="s">
        <v>146</v>
      </c>
    </row>
    <row r="539" spans="1:65" s="2" customFormat="1" ht="16.5" customHeight="1">
      <c r="A539" s="35"/>
      <c r="B539" s="36"/>
      <c r="C539" s="188" t="s">
        <v>835</v>
      </c>
      <c r="D539" s="188" t="s">
        <v>148</v>
      </c>
      <c r="E539" s="189" t="s">
        <v>836</v>
      </c>
      <c r="F539" s="190" t="s">
        <v>837</v>
      </c>
      <c r="G539" s="191" t="s">
        <v>151</v>
      </c>
      <c r="H539" s="192">
        <v>2.16</v>
      </c>
      <c r="I539" s="193"/>
      <c r="J539" s="194">
        <f>ROUND(I539*H539,2)</f>
        <v>0</v>
      </c>
      <c r="K539" s="190" t="s">
        <v>152</v>
      </c>
      <c r="L539" s="40"/>
      <c r="M539" s="195" t="s">
        <v>19</v>
      </c>
      <c r="N539" s="196" t="s">
        <v>43</v>
      </c>
      <c r="O539" s="65"/>
      <c r="P539" s="197">
        <f>O539*H539</f>
        <v>0</v>
      </c>
      <c r="Q539" s="197">
        <v>0</v>
      </c>
      <c r="R539" s="197">
        <f>Q539*H539</f>
        <v>0</v>
      </c>
      <c r="S539" s="197">
        <v>5.5E-2</v>
      </c>
      <c r="T539" s="198">
        <f>S539*H539</f>
        <v>0.1188</v>
      </c>
      <c r="U539" s="35"/>
      <c r="V539" s="35"/>
      <c r="W539" s="35"/>
      <c r="X539" s="35"/>
      <c r="Y539" s="35"/>
      <c r="Z539" s="35"/>
      <c r="AA539" s="35"/>
      <c r="AB539" s="35"/>
      <c r="AC539" s="35"/>
      <c r="AD539" s="35"/>
      <c r="AE539" s="35"/>
      <c r="AR539" s="199" t="s">
        <v>153</v>
      </c>
      <c r="AT539" s="199" t="s">
        <v>148</v>
      </c>
      <c r="AU539" s="199" t="s">
        <v>82</v>
      </c>
      <c r="AY539" s="18" t="s">
        <v>146</v>
      </c>
      <c r="BE539" s="200">
        <f>IF(N539="základní",J539,0)</f>
        <v>0</v>
      </c>
      <c r="BF539" s="200">
        <f>IF(N539="snížená",J539,0)</f>
        <v>0</v>
      </c>
      <c r="BG539" s="200">
        <f>IF(N539="zákl. přenesená",J539,0)</f>
        <v>0</v>
      </c>
      <c r="BH539" s="200">
        <f>IF(N539="sníž. přenesená",J539,0)</f>
        <v>0</v>
      </c>
      <c r="BI539" s="200">
        <f>IF(N539="nulová",J539,0)</f>
        <v>0</v>
      </c>
      <c r="BJ539" s="18" t="s">
        <v>80</v>
      </c>
      <c r="BK539" s="200">
        <f>ROUND(I539*H539,2)</f>
        <v>0</v>
      </c>
      <c r="BL539" s="18" t="s">
        <v>153</v>
      </c>
      <c r="BM539" s="199" t="s">
        <v>838</v>
      </c>
    </row>
    <row r="540" spans="1:65" s="2" customFormat="1" ht="11.25">
      <c r="A540" s="35"/>
      <c r="B540" s="36"/>
      <c r="C540" s="37"/>
      <c r="D540" s="201" t="s">
        <v>155</v>
      </c>
      <c r="E540" s="37"/>
      <c r="F540" s="202" t="s">
        <v>839</v>
      </c>
      <c r="G540" s="37"/>
      <c r="H540" s="37"/>
      <c r="I540" s="109"/>
      <c r="J540" s="37"/>
      <c r="K540" s="37"/>
      <c r="L540" s="40"/>
      <c r="M540" s="203"/>
      <c r="N540" s="204"/>
      <c r="O540" s="65"/>
      <c r="P540" s="65"/>
      <c r="Q540" s="65"/>
      <c r="R540" s="65"/>
      <c r="S540" s="65"/>
      <c r="T540" s="66"/>
      <c r="U540" s="35"/>
      <c r="V540" s="35"/>
      <c r="W540" s="35"/>
      <c r="X540" s="35"/>
      <c r="Y540" s="35"/>
      <c r="Z540" s="35"/>
      <c r="AA540" s="35"/>
      <c r="AB540" s="35"/>
      <c r="AC540" s="35"/>
      <c r="AD540" s="35"/>
      <c r="AE540" s="35"/>
      <c r="AT540" s="18" t="s">
        <v>155</v>
      </c>
      <c r="AU540" s="18" t="s">
        <v>82</v>
      </c>
    </row>
    <row r="541" spans="1:65" s="13" customFormat="1" ht="11.25">
      <c r="B541" s="205"/>
      <c r="C541" s="206"/>
      <c r="D541" s="201" t="s">
        <v>157</v>
      </c>
      <c r="E541" s="207" t="s">
        <v>19</v>
      </c>
      <c r="F541" s="208" t="s">
        <v>840</v>
      </c>
      <c r="G541" s="206"/>
      <c r="H541" s="209">
        <v>1.44</v>
      </c>
      <c r="I541" s="210"/>
      <c r="J541" s="206"/>
      <c r="K541" s="206"/>
      <c r="L541" s="211"/>
      <c r="M541" s="212"/>
      <c r="N541" s="213"/>
      <c r="O541" s="213"/>
      <c r="P541" s="213"/>
      <c r="Q541" s="213"/>
      <c r="R541" s="213"/>
      <c r="S541" s="213"/>
      <c r="T541" s="214"/>
      <c r="AT541" s="215" t="s">
        <v>157</v>
      </c>
      <c r="AU541" s="215" t="s">
        <v>82</v>
      </c>
      <c r="AV541" s="13" t="s">
        <v>82</v>
      </c>
      <c r="AW541" s="13" t="s">
        <v>33</v>
      </c>
      <c r="AX541" s="13" t="s">
        <v>72</v>
      </c>
      <c r="AY541" s="215" t="s">
        <v>146</v>
      </c>
    </row>
    <row r="542" spans="1:65" s="13" customFormat="1" ht="11.25">
      <c r="B542" s="205"/>
      <c r="C542" s="206"/>
      <c r="D542" s="201" t="s">
        <v>157</v>
      </c>
      <c r="E542" s="207" t="s">
        <v>19</v>
      </c>
      <c r="F542" s="208" t="s">
        <v>841</v>
      </c>
      <c r="G542" s="206"/>
      <c r="H542" s="209">
        <v>0.72</v>
      </c>
      <c r="I542" s="210"/>
      <c r="J542" s="206"/>
      <c r="K542" s="206"/>
      <c r="L542" s="211"/>
      <c r="M542" s="212"/>
      <c r="N542" s="213"/>
      <c r="O542" s="213"/>
      <c r="P542" s="213"/>
      <c r="Q542" s="213"/>
      <c r="R542" s="213"/>
      <c r="S542" s="213"/>
      <c r="T542" s="214"/>
      <c r="AT542" s="215" t="s">
        <v>157</v>
      </c>
      <c r="AU542" s="215" t="s">
        <v>82</v>
      </c>
      <c r="AV542" s="13" t="s">
        <v>82</v>
      </c>
      <c r="AW542" s="13" t="s">
        <v>33</v>
      </c>
      <c r="AX542" s="13" t="s">
        <v>72</v>
      </c>
      <c r="AY542" s="215" t="s">
        <v>146</v>
      </c>
    </row>
    <row r="543" spans="1:65" s="2" customFormat="1" ht="16.5" customHeight="1">
      <c r="A543" s="35"/>
      <c r="B543" s="36"/>
      <c r="C543" s="188" t="s">
        <v>842</v>
      </c>
      <c r="D543" s="188" t="s">
        <v>148</v>
      </c>
      <c r="E543" s="189" t="s">
        <v>843</v>
      </c>
      <c r="F543" s="190" t="s">
        <v>844</v>
      </c>
      <c r="G543" s="191" t="s">
        <v>464</v>
      </c>
      <c r="H543" s="192">
        <v>4.2</v>
      </c>
      <c r="I543" s="193"/>
      <c r="J543" s="194">
        <f>ROUND(I543*H543,2)</f>
        <v>0</v>
      </c>
      <c r="K543" s="190" t="s">
        <v>152</v>
      </c>
      <c r="L543" s="40"/>
      <c r="M543" s="195" t="s">
        <v>19</v>
      </c>
      <c r="N543" s="196" t="s">
        <v>43</v>
      </c>
      <c r="O543" s="65"/>
      <c r="P543" s="197">
        <f>O543*H543</f>
        <v>0</v>
      </c>
      <c r="Q543" s="197">
        <v>0</v>
      </c>
      <c r="R543" s="197">
        <f>Q543*H543</f>
        <v>0</v>
      </c>
      <c r="S543" s="197">
        <v>7.0000000000000007E-2</v>
      </c>
      <c r="T543" s="198">
        <f>S543*H543</f>
        <v>0.29400000000000004</v>
      </c>
      <c r="U543" s="35"/>
      <c r="V543" s="35"/>
      <c r="W543" s="35"/>
      <c r="X543" s="35"/>
      <c r="Y543" s="35"/>
      <c r="Z543" s="35"/>
      <c r="AA543" s="35"/>
      <c r="AB543" s="35"/>
      <c r="AC543" s="35"/>
      <c r="AD543" s="35"/>
      <c r="AE543" s="35"/>
      <c r="AR543" s="199" t="s">
        <v>153</v>
      </c>
      <c r="AT543" s="199" t="s">
        <v>148</v>
      </c>
      <c r="AU543" s="199" t="s">
        <v>82</v>
      </c>
      <c r="AY543" s="18" t="s">
        <v>146</v>
      </c>
      <c r="BE543" s="200">
        <f>IF(N543="základní",J543,0)</f>
        <v>0</v>
      </c>
      <c r="BF543" s="200">
        <f>IF(N543="snížená",J543,0)</f>
        <v>0</v>
      </c>
      <c r="BG543" s="200">
        <f>IF(N543="zákl. přenesená",J543,0)</f>
        <v>0</v>
      </c>
      <c r="BH543" s="200">
        <f>IF(N543="sníž. přenesená",J543,0)</f>
        <v>0</v>
      </c>
      <c r="BI543" s="200">
        <f>IF(N543="nulová",J543,0)</f>
        <v>0</v>
      </c>
      <c r="BJ543" s="18" t="s">
        <v>80</v>
      </c>
      <c r="BK543" s="200">
        <f>ROUND(I543*H543,2)</f>
        <v>0</v>
      </c>
      <c r="BL543" s="18" t="s">
        <v>153</v>
      </c>
      <c r="BM543" s="199" t="s">
        <v>845</v>
      </c>
    </row>
    <row r="544" spans="1:65" s="2" customFormat="1" ht="11.25">
      <c r="A544" s="35"/>
      <c r="B544" s="36"/>
      <c r="C544" s="37"/>
      <c r="D544" s="201" t="s">
        <v>155</v>
      </c>
      <c r="E544" s="37"/>
      <c r="F544" s="202" t="s">
        <v>844</v>
      </c>
      <c r="G544" s="37"/>
      <c r="H544" s="37"/>
      <c r="I544" s="109"/>
      <c r="J544" s="37"/>
      <c r="K544" s="37"/>
      <c r="L544" s="40"/>
      <c r="M544" s="203"/>
      <c r="N544" s="204"/>
      <c r="O544" s="65"/>
      <c r="P544" s="65"/>
      <c r="Q544" s="65"/>
      <c r="R544" s="65"/>
      <c r="S544" s="65"/>
      <c r="T544" s="66"/>
      <c r="U544" s="35"/>
      <c r="V544" s="35"/>
      <c r="W544" s="35"/>
      <c r="X544" s="35"/>
      <c r="Y544" s="35"/>
      <c r="Z544" s="35"/>
      <c r="AA544" s="35"/>
      <c r="AB544" s="35"/>
      <c r="AC544" s="35"/>
      <c r="AD544" s="35"/>
      <c r="AE544" s="35"/>
      <c r="AT544" s="18" t="s">
        <v>155</v>
      </c>
      <c r="AU544" s="18" t="s">
        <v>82</v>
      </c>
    </row>
    <row r="545" spans="1:65" s="13" customFormat="1" ht="11.25">
      <c r="B545" s="205"/>
      <c r="C545" s="206"/>
      <c r="D545" s="201" t="s">
        <v>157</v>
      </c>
      <c r="E545" s="207" t="s">
        <v>19</v>
      </c>
      <c r="F545" s="208" t="s">
        <v>846</v>
      </c>
      <c r="G545" s="206"/>
      <c r="H545" s="209">
        <v>4.2</v>
      </c>
      <c r="I545" s="210"/>
      <c r="J545" s="206"/>
      <c r="K545" s="206"/>
      <c r="L545" s="211"/>
      <c r="M545" s="212"/>
      <c r="N545" s="213"/>
      <c r="O545" s="213"/>
      <c r="P545" s="213"/>
      <c r="Q545" s="213"/>
      <c r="R545" s="213"/>
      <c r="S545" s="213"/>
      <c r="T545" s="214"/>
      <c r="AT545" s="215" t="s">
        <v>157</v>
      </c>
      <c r="AU545" s="215" t="s">
        <v>82</v>
      </c>
      <c r="AV545" s="13" t="s">
        <v>82</v>
      </c>
      <c r="AW545" s="13" t="s">
        <v>33</v>
      </c>
      <c r="AX545" s="13" t="s">
        <v>72</v>
      </c>
      <c r="AY545" s="215" t="s">
        <v>146</v>
      </c>
    </row>
    <row r="546" spans="1:65" s="2" customFormat="1" ht="16.5" customHeight="1">
      <c r="A546" s="35"/>
      <c r="B546" s="36"/>
      <c r="C546" s="188" t="s">
        <v>847</v>
      </c>
      <c r="D546" s="188" t="s">
        <v>148</v>
      </c>
      <c r="E546" s="189" t="s">
        <v>848</v>
      </c>
      <c r="F546" s="190" t="s">
        <v>849</v>
      </c>
      <c r="G546" s="191" t="s">
        <v>161</v>
      </c>
      <c r="H546" s="192">
        <v>1.573</v>
      </c>
      <c r="I546" s="193"/>
      <c r="J546" s="194">
        <f>ROUND(I546*H546,2)</f>
        <v>0</v>
      </c>
      <c r="K546" s="190" t="s">
        <v>152</v>
      </c>
      <c r="L546" s="40"/>
      <c r="M546" s="195" t="s">
        <v>19</v>
      </c>
      <c r="N546" s="196" t="s">
        <v>43</v>
      </c>
      <c r="O546" s="65"/>
      <c r="P546" s="197">
        <f>O546*H546</f>
        <v>0</v>
      </c>
      <c r="Q546" s="197">
        <v>0</v>
      </c>
      <c r="R546" s="197">
        <f>Q546*H546</f>
        <v>0</v>
      </c>
      <c r="S546" s="197">
        <v>2.4</v>
      </c>
      <c r="T546" s="198">
        <f>S546*H546</f>
        <v>3.7751999999999999</v>
      </c>
      <c r="U546" s="35"/>
      <c r="V546" s="35"/>
      <c r="W546" s="35"/>
      <c r="X546" s="35"/>
      <c r="Y546" s="35"/>
      <c r="Z546" s="35"/>
      <c r="AA546" s="35"/>
      <c r="AB546" s="35"/>
      <c r="AC546" s="35"/>
      <c r="AD546" s="35"/>
      <c r="AE546" s="35"/>
      <c r="AR546" s="199" t="s">
        <v>153</v>
      </c>
      <c r="AT546" s="199" t="s">
        <v>148</v>
      </c>
      <c r="AU546" s="199" t="s">
        <v>82</v>
      </c>
      <c r="AY546" s="18" t="s">
        <v>146</v>
      </c>
      <c r="BE546" s="200">
        <f>IF(N546="základní",J546,0)</f>
        <v>0</v>
      </c>
      <c r="BF546" s="200">
        <f>IF(N546="snížená",J546,0)</f>
        <v>0</v>
      </c>
      <c r="BG546" s="200">
        <f>IF(N546="zákl. přenesená",J546,0)</f>
        <v>0</v>
      </c>
      <c r="BH546" s="200">
        <f>IF(N546="sníž. přenesená",J546,0)</f>
        <v>0</v>
      </c>
      <c r="BI546" s="200">
        <f>IF(N546="nulová",J546,0)</f>
        <v>0</v>
      </c>
      <c r="BJ546" s="18" t="s">
        <v>80</v>
      </c>
      <c r="BK546" s="200">
        <f>ROUND(I546*H546,2)</f>
        <v>0</v>
      </c>
      <c r="BL546" s="18" t="s">
        <v>153</v>
      </c>
      <c r="BM546" s="199" t="s">
        <v>850</v>
      </c>
    </row>
    <row r="547" spans="1:65" s="2" customFormat="1" ht="11.25">
      <c r="A547" s="35"/>
      <c r="B547" s="36"/>
      <c r="C547" s="37"/>
      <c r="D547" s="201" t="s">
        <v>155</v>
      </c>
      <c r="E547" s="37"/>
      <c r="F547" s="202" t="s">
        <v>851</v>
      </c>
      <c r="G547" s="37"/>
      <c r="H547" s="37"/>
      <c r="I547" s="109"/>
      <c r="J547" s="37"/>
      <c r="K547" s="37"/>
      <c r="L547" s="40"/>
      <c r="M547" s="203"/>
      <c r="N547" s="204"/>
      <c r="O547" s="65"/>
      <c r="P547" s="65"/>
      <c r="Q547" s="65"/>
      <c r="R547" s="65"/>
      <c r="S547" s="65"/>
      <c r="T547" s="66"/>
      <c r="U547" s="35"/>
      <c r="V547" s="35"/>
      <c r="W547" s="35"/>
      <c r="X547" s="35"/>
      <c r="Y547" s="35"/>
      <c r="Z547" s="35"/>
      <c r="AA547" s="35"/>
      <c r="AB547" s="35"/>
      <c r="AC547" s="35"/>
      <c r="AD547" s="35"/>
      <c r="AE547" s="35"/>
      <c r="AT547" s="18" t="s">
        <v>155</v>
      </c>
      <c r="AU547" s="18" t="s">
        <v>82</v>
      </c>
    </row>
    <row r="548" spans="1:65" s="13" customFormat="1" ht="11.25">
      <c r="B548" s="205"/>
      <c r="C548" s="206"/>
      <c r="D548" s="201" t="s">
        <v>157</v>
      </c>
      <c r="E548" s="207" t="s">
        <v>19</v>
      </c>
      <c r="F548" s="208" t="s">
        <v>852</v>
      </c>
      <c r="G548" s="206"/>
      <c r="H548" s="209">
        <v>1.573</v>
      </c>
      <c r="I548" s="210"/>
      <c r="J548" s="206"/>
      <c r="K548" s="206"/>
      <c r="L548" s="211"/>
      <c r="M548" s="212"/>
      <c r="N548" s="213"/>
      <c r="O548" s="213"/>
      <c r="P548" s="213"/>
      <c r="Q548" s="213"/>
      <c r="R548" s="213"/>
      <c r="S548" s="213"/>
      <c r="T548" s="214"/>
      <c r="AT548" s="215" t="s">
        <v>157</v>
      </c>
      <c r="AU548" s="215" t="s">
        <v>82</v>
      </c>
      <c r="AV548" s="13" t="s">
        <v>82</v>
      </c>
      <c r="AW548" s="13" t="s">
        <v>33</v>
      </c>
      <c r="AX548" s="13" t="s">
        <v>72</v>
      </c>
      <c r="AY548" s="215" t="s">
        <v>146</v>
      </c>
    </row>
    <row r="549" spans="1:65" s="2" customFormat="1" ht="16.5" customHeight="1">
      <c r="A549" s="35"/>
      <c r="B549" s="36"/>
      <c r="C549" s="188" t="s">
        <v>853</v>
      </c>
      <c r="D549" s="188" t="s">
        <v>148</v>
      </c>
      <c r="E549" s="189" t="s">
        <v>854</v>
      </c>
      <c r="F549" s="190" t="s">
        <v>855</v>
      </c>
      <c r="G549" s="191" t="s">
        <v>151</v>
      </c>
      <c r="H549" s="192">
        <v>25</v>
      </c>
      <c r="I549" s="193"/>
      <c r="J549" s="194">
        <f>ROUND(I549*H549,2)</f>
        <v>0</v>
      </c>
      <c r="K549" s="190" t="s">
        <v>152</v>
      </c>
      <c r="L549" s="40"/>
      <c r="M549" s="195" t="s">
        <v>19</v>
      </c>
      <c r="N549" s="196" t="s">
        <v>43</v>
      </c>
      <c r="O549" s="65"/>
      <c r="P549" s="197">
        <f>O549*H549</f>
        <v>0</v>
      </c>
      <c r="Q549" s="197">
        <v>0</v>
      </c>
      <c r="R549" s="197">
        <f>Q549*H549</f>
        <v>0</v>
      </c>
      <c r="S549" s="197">
        <v>5.8999999999999997E-2</v>
      </c>
      <c r="T549" s="198">
        <f>S549*H549</f>
        <v>1.4749999999999999</v>
      </c>
      <c r="U549" s="35"/>
      <c r="V549" s="35"/>
      <c r="W549" s="35"/>
      <c r="X549" s="35"/>
      <c r="Y549" s="35"/>
      <c r="Z549" s="35"/>
      <c r="AA549" s="35"/>
      <c r="AB549" s="35"/>
      <c r="AC549" s="35"/>
      <c r="AD549" s="35"/>
      <c r="AE549" s="35"/>
      <c r="AR549" s="199" t="s">
        <v>153</v>
      </c>
      <c r="AT549" s="199" t="s">
        <v>148</v>
      </c>
      <c r="AU549" s="199" t="s">
        <v>82</v>
      </c>
      <c r="AY549" s="18" t="s">
        <v>146</v>
      </c>
      <c r="BE549" s="200">
        <f>IF(N549="základní",J549,0)</f>
        <v>0</v>
      </c>
      <c r="BF549" s="200">
        <f>IF(N549="snížená",J549,0)</f>
        <v>0</v>
      </c>
      <c r="BG549" s="200">
        <f>IF(N549="zákl. přenesená",J549,0)</f>
        <v>0</v>
      </c>
      <c r="BH549" s="200">
        <f>IF(N549="sníž. přenesená",J549,0)</f>
        <v>0</v>
      </c>
      <c r="BI549" s="200">
        <f>IF(N549="nulová",J549,0)</f>
        <v>0</v>
      </c>
      <c r="BJ549" s="18" t="s">
        <v>80</v>
      </c>
      <c r="BK549" s="200">
        <f>ROUND(I549*H549,2)</f>
        <v>0</v>
      </c>
      <c r="BL549" s="18" t="s">
        <v>153</v>
      </c>
      <c r="BM549" s="199" t="s">
        <v>856</v>
      </c>
    </row>
    <row r="550" spans="1:65" s="2" customFormat="1" ht="19.5">
      <c r="A550" s="35"/>
      <c r="B550" s="36"/>
      <c r="C550" s="37"/>
      <c r="D550" s="201" t="s">
        <v>155</v>
      </c>
      <c r="E550" s="37"/>
      <c r="F550" s="202" t="s">
        <v>857</v>
      </c>
      <c r="G550" s="37"/>
      <c r="H550" s="37"/>
      <c r="I550" s="109"/>
      <c r="J550" s="37"/>
      <c r="K550" s="37"/>
      <c r="L550" s="40"/>
      <c r="M550" s="203"/>
      <c r="N550" s="204"/>
      <c r="O550" s="65"/>
      <c r="P550" s="65"/>
      <c r="Q550" s="65"/>
      <c r="R550" s="65"/>
      <c r="S550" s="65"/>
      <c r="T550" s="66"/>
      <c r="U550" s="35"/>
      <c r="V550" s="35"/>
      <c r="W550" s="35"/>
      <c r="X550" s="35"/>
      <c r="Y550" s="35"/>
      <c r="Z550" s="35"/>
      <c r="AA550" s="35"/>
      <c r="AB550" s="35"/>
      <c r="AC550" s="35"/>
      <c r="AD550" s="35"/>
      <c r="AE550" s="35"/>
      <c r="AT550" s="18" t="s">
        <v>155</v>
      </c>
      <c r="AU550" s="18" t="s">
        <v>82</v>
      </c>
    </row>
    <row r="551" spans="1:65" s="2" customFormat="1" ht="16.5" customHeight="1">
      <c r="A551" s="35"/>
      <c r="B551" s="36"/>
      <c r="C551" s="188" t="s">
        <v>858</v>
      </c>
      <c r="D551" s="188" t="s">
        <v>148</v>
      </c>
      <c r="E551" s="189" t="s">
        <v>859</v>
      </c>
      <c r="F551" s="190" t="s">
        <v>860</v>
      </c>
      <c r="G551" s="191" t="s">
        <v>151</v>
      </c>
      <c r="H551" s="192">
        <v>1.226</v>
      </c>
      <c r="I551" s="193"/>
      <c r="J551" s="194">
        <f>ROUND(I551*H551,2)</f>
        <v>0</v>
      </c>
      <c r="K551" s="190" t="s">
        <v>152</v>
      </c>
      <c r="L551" s="40"/>
      <c r="M551" s="195" t="s">
        <v>19</v>
      </c>
      <c r="N551" s="196" t="s">
        <v>43</v>
      </c>
      <c r="O551" s="65"/>
      <c r="P551" s="197">
        <f>O551*H551</f>
        <v>0</v>
      </c>
      <c r="Q551" s="197">
        <v>0</v>
      </c>
      <c r="R551" s="197">
        <f>Q551*H551</f>
        <v>0</v>
      </c>
      <c r="S551" s="197">
        <v>0.54500000000000004</v>
      </c>
      <c r="T551" s="198">
        <f>S551*H551</f>
        <v>0.66817000000000004</v>
      </c>
      <c r="U551" s="35"/>
      <c r="V551" s="35"/>
      <c r="W551" s="35"/>
      <c r="X551" s="35"/>
      <c r="Y551" s="35"/>
      <c r="Z551" s="35"/>
      <c r="AA551" s="35"/>
      <c r="AB551" s="35"/>
      <c r="AC551" s="35"/>
      <c r="AD551" s="35"/>
      <c r="AE551" s="35"/>
      <c r="AR551" s="199" t="s">
        <v>153</v>
      </c>
      <c r="AT551" s="199" t="s">
        <v>148</v>
      </c>
      <c r="AU551" s="199" t="s">
        <v>82</v>
      </c>
      <c r="AY551" s="18" t="s">
        <v>146</v>
      </c>
      <c r="BE551" s="200">
        <f>IF(N551="základní",J551,0)</f>
        <v>0</v>
      </c>
      <c r="BF551" s="200">
        <f>IF(N551="snížená",J551,0)</f>
        <v>0</v>
      </c>
      <c r="BG551" s="200">
        <f>IF(N551="zákl. přenesená",J551,0)</f>
        <v>0</v>
      </c>
      <c r="BH551" s="200">
        <f>IF(N551="sníž. přenesená",J551,0)</f>
        <v>0</v>
      </c>
      <c r="BI551" s="200">
        <f>IF(N551="nulová",J551,0)</f>
        <v>0</v>
      </c>
      <c r="BJ551" s="18" t="s">
        <v>80</v>
      </c>
      <c r="BK551" s="200">
        <f>ROUND(I551*H551,2)</f>
        <v>0</v>
      </c>
      <c r="BL551" s="18" t="s">
        <v>153</v>
      </c>
      <c r="BM551" s="199" t="s">
        <v>861</v>
      </c>
    </row>
    <row r="552" spans="1:65" s="2" customFormat="1" ht="19.5">
      <c r="A552" s="35"/>
      <c r="B552" s="36"/>
      <c r="C552" s="37"/>
      <c r="D552" s="201" t="s">
        <v>155</v>
      </c>
      <c r="E552" s="37"/>
      <c r="F552" s="202" t="s">
        <v>862</v>
      </c>
      <c r="G552" s="37"/>
      <c r="H552" s="37"/>
      <c r="I552" s="109"/>
      <c r="J552" s="37"/>
      <c r="K552" s="37"/>
      <c r="L552" s="40"/>
      <c r="M552" s="203"/>
      <c r="N552" s="204"/>
      <c r="O552" s="65"/>
      <c r="P552" s="65"/>
      <c r="Q552" s="65"/>
      <c r="R552" s="65"/>
      <c r="S552" s="65"/>
      <c r="T552" s="66"/>
      <c r="U552" s="35"/>
      <c r="V552" s="35"/>
      <c r="W552" s="35"/>
      <c r="X552" s="35"/>
      <c r="Y552" s="35"/>
      <c r="Z552" s="35"/>
      <c r="AA552" s="35"/>
      <c r="AB552" s="35"/>
      <c r="AC552" s="35"/>
      <c r="AD552" s="35"/>
      <c r="AE552" s="35"/>
      <c r="AT552" s="18" t="s">
        <v>155</v>
      </c>
      <c r="AU552" s="18" t="s">
        <v>82</v>
      </c>
    </row>
    <row r="553" spans="1:65" s="13" customFormat="1" ht="11.25">
      <c r="B553" s="205"/>
      <c r="C553" s="206"/>
      <c r="D553" s="201" t="s">
        <v>157</v>
      </c>
      <c r="E553" s="207" t="s">
        <v>19</v>
      </c>
      <c r="F553" s="208" t="s">
        <v>863</v>
      </c>
      <c r="G553" s="206"/>
      <c r="H553" s="209">
        <v>0.70599999999999996</v>
      </c>
      <c r="I553" s="210"/>
      <c r="J553" s="206"/>
      <c r="K553" s="206"/>
      <c r="L553" s="211"/>
      <c r="M553" s="212"/>
      <c r="N553" s="213"/>
      <c r="O553" s="213"/>
      <c r="P553" s="213"/>
      <c r="Q553" s="213"/>
      <c r="R553" s="213"/>
      <c r="S553" s="213"/>
      <c r="T553" s="214"/>
      <c r="AT553" s="215" t="s">
        <v>157</v>
      </c>
      <c r="AU553" s="215" t="s">
        <v>82</v>
      </c>
      <c r="AV553" s="13" t="s">
        <v>82</v>
      </c>
      <c r="AW553" s="13" t="s">
        <v>33</v>
      </c>
      <c r="AX553" s="13" t="s">
        <v>72</v>
      </c>
      <c r="AY553" s="215" t="s">
        <v>146</v>
      </c>
    </row>
    <row r="554" spans="1:65" s="13" customFormat="1" ht="11.25">
      <c r="B554" s="205"/>
      <c r="C554" s="206"/>
      <c r="D554" s="201" t="s">
        <v>157</v>
      </c>
      <c r="E554" s="207" t="s">
        <v>19</v>
      </c>
      <c r="F554" s="208" t="s">
        <v>864</v>
      </c>
      <c r="G554" s="206"/>
      <c r="H554" s="209">
        <v>0.52</v>
      </c>
      <c r="I554" s="210"/>
      <c r="J554" s="206"/>
      <c r="K554" s="206"/>
      <c r="L554" s="211"/>
      <c r="M554" s="212"/>
      <c r="N554" s="213"/>
      <c r="O554" s="213"/>
      <c r="P554" s="213"/>
      <c r="Q554" s="213"/>
      <c r="R554" s="213"/>
      <c r="S554" s="213"/>
      <c r="T554" s="214"/>
      <c r="AT554" s="215" t="s">
        <v>157</v>
      </c>
      <c r="AU554" s="215" t="s">
        <v>82</v>
      </c>
      <c r="AV554" s="13" t="s">
        <v>82</v>
      </c>
      <c r="AW554" s="13" t="s">
        <v>33</v>
      </c>
      <c r="AX554" s="13" t="s">
        <v>72</v>
      </c>
      <c r="AY554" s="215" t="s">
        <v>146</v>
      </c>
    </row>
    <row r="555" spans="1:65" s="2" customFormat="1" ht="16.5" customHeight="1">
      <c r="A555" s="35"/>
      <c r="B555" s="36"/>
      <c r="C555" s="188" t="s">
        <v>865</v>
      </c>
      <c r="D555" s="188" t="s">
        <v>148</v>
      </c>
      <c r="E555" s="189" t="s">
        <v>866</v>
      </c>
      <c r="F555" s="190" t="s">
        <v>867</v>
      </c>
      <c r="G555" s="191" t="s">
        <v>151</v>
      </c>
      <c r="H555" s="192">
        <v>6.6769999999999996</v>
      </c>
      <c r="I555" s="193"/>
      <c r="J555" s="194">
        <f>ROUND(I555*H555,2)</f>
        <v>0</v>
      </c>
      <c r="K555" s="190" t="s">
        <v>152</v>
      </c>
      <c r="L555" s="40"/>
      <c r="M555" s="195" t="s">
        <v>19</v>
      </c>
      <c r="N555" s="196" t="s">
        <v>43</v>
      </c>
      <c r="O555" s="65"/>
      <c r="P555" s="197">
        <f>O555*H555</f>
        <v>0</v>
      </c>
      <c r="Q555" s="197">
        <v>0</v>
      </c>
      <c r="R555" s="197">
        <f>Q555*H555</f>
        <v>0</v>
      </c>
      <c r="S555" s="197">
        <v>6.2E-2</v>
      </c>
      <c r="T555" s="198">
        <f>S555*H555</f>
        <v>0.41397399999999995</v>
      </c>
      <c r="U555" s="35"/>
      <c r="V555" s="35"/>
      <c r="W555" s="35"/>
      <c r="X555" s="35"/>
      <c r="Y555" s="35"/>
      <c r="Z555" s="35"/>
      <c r="AA555" s="35"/>
      <c r="AB555" s="35"/>
      <c r="AC555" s="35"/>
      <c r="AD555" s="35"/>
      <c r="AE555" s="35"/>
      <c r="AR555" s="199" t="s">
        <v>153</v>
      </c>
      <c r="AT555" s="199" t="s">
        <v>148</v>
      </c>
      <c r="AU555" s="199" t="s">
        <v>82</v>
      </c>
      <c r="AY555" s="18" t="s">
        <v>146</v>
      </c>
      <c r="BE555" s="200">
        <f>IF(N555="základní",J555,0)</f>
        <v>0</v>
      </c>
      <c r="BF555" s="200">
        <f>IF(N555="snížená",J555,0)</f>
        <v>0</v>
      </c>
      <c r="BG555" s="200">
        <f>IF(N555="zákl. přenesená",J555,0)</f>
        <v>0</v>
      </c>
      <c r="BH555" s="200">
        <f>IF(N555="sníž. přenesená",J555,0)</f>
        <v>0</v>
      </c>
      <c r="BI555" s="200">
        <f>IF(N555="nulová",J555,0)</f>
        <v>0</v>
      </c>
      <c r="BJ555" s="18" t="s">
        <v>80</v>
      </c>
      <c r="BK555" s="200">
        <f>ROUND(I555*H555,2)</f>
        <v>0</v>
      </c>
      <c r="BL555" s="18" t="s">
        <v>153</v>
      </c>
      <c r="BM555" s="199" t="s">
        <v>868</v>
      </c>
    </row>
    <row r="556" spans="1:65" s="2" customFormat="1" ht="19.5">
      <c r="A556" s="35"/>
      <c r="B556" s="36"/>
      <c r="C556" s="37"/>
      <c r="D556" s="201" t="s">
        <v>155</v>
      </c>
      <c r="E556" s="37"/>
      <c r="F556" s="202" t="s">
        <v>869</v>
      </c>
      <c r="G556" s="37"/>
      <c r="H556" s="37"/>
      <c r="I556" s="109"/>
      <c r="J556" s="37"/>
      <c r="K556" s="37"/>
      <c r="L556" s="40"/>
      <c r="M556" s="203"/>
      <c r="N556" s="204"/>
      <c r="O556" s="65"/>
      <c r="P556" s="65"/>
      <c r="Q556" s="65"/>
      <c r="R556" s="65"/>
      <c r="S556" s="65"/>
      <c r="T556" s="66"/>
      <c r="U556" s="35"/>
      <c r="V556" s="35"/>
      <c r="W556" s="35"/>
      <c r="X556" s="35"/>
      <c r="Y556" s="35"/>
      <c r="Z556" s="35"/>
      <c r="AA556" s="35"/>
      <c r="AB556" s="35"/>
      <c r="AC556" s="35"/>
      <c r="AD556" s="35"/>
      <c r="AE556" s="35"/>
      <c r="AT556" s="18" t="s">
        <v>155</v>
      </c>
      <c r="AU556" s="18" t="s">
        <v>82</v>
      </c>
    </row>
    <row r="557" spans="1:65" s="13" customFormat="1" ht="11.25">
      <c r="B557" s="205"/>
      <c r="C557" s="206"/>
      <c r="D557" s="201" t="s">
        <v>157</v>
      </c>
      <c r="E557" s="207" t="s">
        <v>19</v>
      </c>
      <c r="F557" s="208" t="s">
        <v>870</v>
      </c>
      <c r="G557" s="206"/>
      <c r="H557" s="209">
        <v>5.016</v>
      </c>
      <c r="I557" s="210"/>
      <c r="J557" s="206"/>
      <c r="K557" s="206"/>
      <c r="L557" s="211"/>
      <c r="M557" s="212"/>
      <c r="N557" s="213"/>
      <c r="O557" s="213"/>
      <c r="P557" s="213"/>
      <c r="Q557" s="213"/>
      <c r="R557" s="213"/>
      <c r="S557" s="213"/>
      <c r="T557" s="214"/>
      <c r="AT557" s="215" t="s">
        <v>157</v>
      </c>
      <c r="AU557" s="215" t="s">
        <v>82</v>
      </c>
      <c r="AV557" s="13" t="s">
        <v>82</v>
      </c>
      <c r="AW557" s="13" t="s">
        <v>33</v>
      </c>
      <c r="AX557" s="13" t="s">
        <v>72</v>
      </c>
      <c r="AY557" s="215" t="s">
        <v>146</v>
      </c>
    </row>
    <row r="558" spans="1:65" s="13" customFormat="1" ht="11.25">
      <c r="B558" s="205"/>
      <c r="C558" s="206"/>
      <c r="D558" s="201" t="s">
        <v>157</v>
      </c>
      <c r="E558" s="207" t="s">
        <v>19</v>
      </c>
      <c r="F558" s="208" t="s">
        <v>871</v>
      </c>
      <c r="G558" s="206"/>
      <c r="H558" s="209">
        <v>1.661</v>
      </c>
      <c r="I558" s="210"/>
      <c r="J558" s="206"/>
      <c r="K558" s="206"/>
      <c r="L558" s="211"/>
      <c r="M558" s="212"/>
      <c r="N558" s="213"/>
      <c r="O558" s="213"/>
      <c r="P558" s="213"/>
      <c r="Q558" s="213"/>
      <c r="R558" s="213"/>
      <c r="S558" s="213"/>
      <c r="T558" s="214"/>
      <c r="AT558" s="215" t="s">
        <v>157</v>
      </c>
      <c r="AU558" s="215" t="s">
        <v>82</v>
      </c>
      <c r="AV558" s="13" t="s">
        <v>82</v>
      </c>
      <c r="AW558" s="13" t="s">
        <v>33</v>
      </c>
      <c r="AX558" s="13" t="s">
        <v>72</v>
      </c>
      <c r="AY558" s="215" t="s">
        <v>146</v>
      </c>
    </row>
    <row r="559" spans="1:65" s="2" customFormat="1" ht="16.5" customHeight="1">
      <c r="A559" s="35"/>
      <c r="B559" s="36"/>
      <c r="C559" s="188" t="s">
        <v>872</v>
      </c>
      <c r="D559" s="188" t="s">
        <v>148</v>
      </c>
      <c r="E559" s="189" t="s">
        <v>873</v>
      </c>
      <c r="F559" s="190" t="s">
        <v>874</v>
      </c>
      <c r="G559" s="191" t="s">
        <v>151</v>
      </c>
      <c r="H559" s="192">
        <v>38.588000000000001</v>
      </c>
      <c r="I559" s="193"/>
      <c r="J559" s="194">
        <f>ROUND(I559*H559,2)</f>
        <v>0</v>
      </c>
      <c r="K559" s="190" t="s">
        <v>152</v>
      </c>
      <c r="L559" s="40"/>
      <c r="M559" s="195" t="s">
        <v>19</v>
      </c>
      <c r="N559" s="196" t="s">
        <v>43</v>
      </c>
      <c r="O559" s="65"/>
      <c r="P559" s="197">
        <f>O559*H559</f>
        <v>0</v>
      </c>
      <c r="Q559" s="197">
        <v>0</v>
      </c>
      <c r="R559" s="197">
        <f>Q559*H559</f>
        <v>0</v>
      </c>
      <c r="S559" s="197">
        <v>5.3999999999999999E-2</v>
      </c>
      <c r="T559" s="198">
        <f>S559*H559</f>
        <v>2.083752</v>
      </c>
      <c r="U559" s="35"/>
      <c r="V559" s="35"/>
      <c r="W559" s="35"/>
      <c r="X559" s="35"/>
      <c r="Y559" s="35"/>
      <c r="Z559" s="35"/>
      <c r="AA559" s="35"/>
      <c r="AB559" s="35"/>
      <c r="AC559" s="35"/>
      <c r="AD559" s="35"/>
      <c r="AE559" s="35"/>
      <c r="AR559" s="199" t="s">
        <v>153</v>
      </c>
      <c r="AT559" s="199" t="s">
        <v>148</v>
      </c>
      <c r="AU559" s="199" t="s">
        <v>82</v>
      </c>
      <c r="AY559" s="18" t="s">
        <v>146</v>
      </c>
      <c r="BE559" s="200">
        <f>IF(N559="základní",J559,0)</f>
        <v>0</v>
      </c>
      <c r="BF559" s="200">
        <f>IF(N559="snížená",J559,0)</f>
        <v>0</v>
      </c>
      <c r="BG559" s="200">
        <f>IF(N559="zákl. přenesená",J559,0)</f>
        <v>0</v>
      </c>
      <c r="BH559" s="200">
        <f>IF(N559="sníž. přenesená",J559,0)</f>
        <v>0</v>
      </c>
      <c r="BI559" s="200">
        <f>IF(N559="nulová",J559,0)</f>
        <v>0</v>
      </c>
      <c r="BJ559" s="18" t="s">
        <v>80</v>
      </c>
      <c r="BK559" s="200">
        <f>ROUND(I559*H559,2)</f>
        <v>0</v>
      </c>
      <c r="BL559" s="18" t="s">
        <v>153</v>
      </c>
      <c r="BM559" s="199" t="s">
        <v>875</v>
      </c>
    </row>
    <row r="560" spans="1:65" s="2" customFormat="1" ht="19.5">
      <c r="A560" s="35"/>
      <c r="B560" s="36"/>
      <c r="C560" s="37"/>
      <c r="D560" s="201" t="s">
        <v>155</v>
      </c>
      <c r="E560" s="37"/>
      <c r="F560" s="202" t="s">
        <v>876</v>
      </c>
      <c r="G560" s="37"/>
      <c r="H560" s="37"/>
      <c r="I560" s="109"/>
      <c r="J560" s="37"/>
      <c r="K560" s="37"/>
      <c r="L560" s="40"/>
      <c r="M560" s="203"/>
      <c r="N560" s="204"/>
      <c r="O560" s="65"/>
      <c r="P560" s="65"/>
      <c r="Q560" s="65"/>
      <c r="R560" s="65"/>
      <c r="S560" s="65"/>
      <c r="T560" s="66"/>
      <c r="U560" s="35"/>
      <c r="V560" s="35"/>
      <c r="W560" s="35"/>
      <c r="X560" s="35"/>
      <c r="Y560" s="35"/>
      <c r="Z560" s="35"/>
      <c r="AA560" s="35"/>
      <c r="AB560" s="35"/>
      <c r="AC560" s="35"/>
      <c r="AD560" s="35"/>
      <c r="AE560" s="35"/>
      <c r="AT560" s="18" t="s">
        <v>155</v>
      </c>
      <c r="AU560" s="18" t="s">
        <v>82</v>
      </c>
    </row>
    <row r="561" spans="1:65" s="13" customFormat="1" ht="11.25">
      <c r="B561" s="205"/>
      <c r="C561" s="206"/>
      <c r="D561" s="201" t="s">
        <v>157</v>
      </c>
      <c r="E561" s="207" t="s">
        <v>19</v>
      </c>
      <c r="F561" s="208" t="s">
        <v>877</v>
      </c>
      <c r="G561" s="206"/>
      <c r="H561" s="209">
        <v>4.5</v>
      </c>
      <c r="I561" s="210"/>
      <c r="J561" s="206"/>
      <c r="K561" s="206"/>
      <c r="L561" s="211"/>
      <c r="M561" s="212"/>
      <c r="N561" s="213"/>
      <c r="O561" s="213"/>
      <c r="P561" s="213"/>
      <c r="Q561" s="213"/>
      <c r="R561" s="213"/>
      <c r="S561" s="213"/>
      <c r="T561" s="214"/>
      <c r="AT561" s="215" t="s">
        <v>157</v>
      </c>
      <c r="AU561" s="215" t="s">
        <v>82</v>
      </c>
      <c r="AV561" s="13" t="s">
        <v>82</v>
      </c>
      <c r="AW561" s="13" t="s">
        <v>33</v>
      </c>
      <c r="AX561" s="13" t="s">
        <v>72</v>
      </c>
      <c r="AY561" s="215" t="s">
        <v>146</v>
      </c>
    </row>
    <row r="562" spans="1:65" s="13" customFormat="1" ht="11.25">
      <c r="B562" s="205"/>
      <c r="C562" s="206"/>
      <c r="D562" s="201" t="s">
        <v>157</v>
      </c>
      <c r="E562" s="207" t="s">
        <v>19</v>
      </c>
      <c r="F562" s="208" t="s">
        <v>878</v>
      </c>
      <c r="G562" s="206"/>
      <c r="H562" s="209">
        <v>34.088000000000001</v>
      </c>
      <c r="I562" s="210"/>
      <c r="J562" s="206"/>
      <c r="K562" s="206"/>
      <c r="L562" s="211"/>
      <c r="M562" s="212"/>
      <c r="N562" s="213"/>
      <c r="O562" s="213"/>
      <c r="P562" s="213"/>
      <c r="Q562" s="213"/>
      <c r="R562" s="213"/>
      <c r="S562" s="213"/>
      <c r="T562" s="214"/>
      <c r="AT562" s="215" t="s">
        <v>157</v>
      </c>
      <c r="AU562" s="215" t="s">
        <v>82</v>
      </c>
      <c r="AV562" s="13" t="s">
        <v>82</v>
      </c>
      <c r="AW562" s="13" t="s">
        <v>33</v>
      </c>
      <c r="AX562" s="13" t="s">
        <v>72</v>
      </c>
      <c r="AY562" s="215" t="s">
        <v>146</v>
      </c>
    </row>
    <row r="563" spans="1:65" s="2" customFormat="1" ht="16.5" customHeight="1">
      <c r="A563" s="35"/>
      <c r="B563" s="36"/>
      <c r="C563" s="188" t="s">
        <v>879</v>
      </c>
      <c r="D563" s="188" t="s">
        <v>148</v>
      </c>
      <c r="E563" s="189" t="s">
        <v>880</v>
      </c>
      <c r="F563" s="190" t="s">
        <v>881</v>
      </c>
      <c r="G563" s="191" t="s">
        <v>151</v>
      </c>
      <c r="H563" s="192">
        <v>30.928999999999998</v>
      </c>
      <c r="I563" s="193"/>
      <c r="J563" s="194">
        <f>ROUND(I563*H563,2)</f>
        <v>0</v>
      </c>
      <c r="K563" s="190" t="s">
        <v>152</v>
      </c>
      <c r="L563" s="40"/>
      <c r="M563" s="195" t="s">
        <v>19</v>
      </c>
      <c r="N563" s="196" t="s">
        <v>43</v>
      </c>
      <c r="O563" s="65"/>
      <c r="P563" s="197">
        <f>O563*H563</f>
        <v>0</v>
      </c>
      <c r="Q563" s="197">
        <v>0</v>
      </c>
      <c r="R563" s="197">
        <f>Q563*H563</f>
        <v>0</v>
      </c>
      <c r="S563" s="197">
        <v>7.5999999999999998E-2</v>
      </c>
      <c r="T563" s="198">
        <f>S563*H563</f>
        <v>2.3506039999999997</v>
      </c>
      <c r="U563" s="35"/>
      <c r="V563" s="35"/>
      <c r="W563" s="35"/>
      <c r="X563" s="35"/>
      <c r="Y563" s="35"/>
      <c r="Z563" s="35"/>
      <c r="AA563" s="35"/>
      <c r="AB563" s="35"/>
      <c r="AC563" s="35"/>
      <c r="AD563" s="35"/>
      <c r="AE563" s="35"/>
      <c r="AR563" s="199" t="s">
        <v>153</v>
      </c>
      <c r="AT563" s="199" t="s">
        <v>148</v>
      </c>
      <c r="AU563" s="199" t="s">
        <v>82</v>
      </c>
      <c r="AY563" s="18" t="s">
        <v>146</v>
      </c>
      <c r="BE563" s="200">
        <f>IF(N563="základní",J563,0)</f>
        <v>0</v>
      </c>
      <c r="BF563" s="200">
        <f>IF(N563="snížená",J563,0)</f>
        <v>0</v>
      </c>
      <c r="BG563" s="200">
        <f>IF(N563="zákl. přenesená",J563,0)</f>
        <v>0</v>
      </c>
      <c r="BH563" s="200">
        <f>IF(N563="sníž. přenesená",J563,0)</f>
        <v>0</v>
      </c>
      <c r="BI563" s="200">
        <f>IF(N563="nulová",J563,0)</f>
        <v>0</v>
      </c>
      <c r="BJ563" s="18" t="s">
        <v>80</v>
      </c>
      <c r="BK563" s="200">
        <f>ROUND(I563*H563,2)</f>
        <v>0</v>
      </c>
      <c r="BL563" s="18" t="s">
        <v>153</v>
      </c>
      <c r="BM563" s="199" t="s">
        <v>882</v>
      </c>
    </row>
    <row r="564" spans="1:65" s="2" customFormat="1" ht="11.25">
      <c r="A564" s="35"/>
      <c r="B564" s="36"/>
      <c r="C564" s="37"/>
      <c r="D564" s="201" t="s">
        <v>155</v>
      </c>
      <c r="E564" s="37"/>
      <c r="F564" s="202" t="s">
        <v>883</v>
      </c>
      <c r="G564" s="37"/>
      <c r="H564" s="37"/>
      <c r="I564" s="109"/>
      <c r="J564" s="37"/>
      <c r="K564" s="37"/>
      <c r="L564" s="40"/>
      <c r="M564" s="203"/>
      <c r="N564" s="204"/>
      <c r="O564" s="65"/>
      <c r="P564" s="65"/>
      <c r="Q564" s="65"/>
      <c r="R564" s="65"/>
      <c r="S564" s="65"/>
      <c r="T564" s="66"/>
      <c r="U564" s="35"/>
      <c r="V564" s="35"/>
      <c r="W564" s="35"/>
      <c r="X564" s="35"/>
      <c r="Y564" s="35"/>
      <c r="Z564" s="35"/>
      <c r="AA564" s="35"/>
      <c r="AB564" s="35"/>
      <c r="AC564" s="35"/>
      <c r="AD564" s="35"/>
      <c r="AE564" s="35"/>
      <c r="AT564" s="18" t="s">
        <v>155</v>
      </c>
      <c r="AU564" s="18" t="s">
        <v>82</v>
      </c>
    </row>
    <row r="565" spans="1:65" s="13" customFormat="1" ht="11.25">
      <c r="B565" s="205"/>
      <c r="C565" s="206"/>
      <c r="D565" s="201" t="s">
        <v>157</v>
      </c>
      <c r="E565" s="207" t="s">
        <v>19</v>
      </c>
      <c r="F565" s="208" t="s">
        <v>884</v>
      </c>
      <c r="G565" s="206"/>
      <c r="H565" s="209">
        <v>10.244</v>
      </c>
      <c r="I565" s="210"/>
      <c r="J565" s="206"/>
      <c r="K565" s="206"/>
      <c r="L565" s="211"/>
      <c r="M565" s="212"/>
      <c r="N565" s="213"/>
      <c r="O565" s="213"/>
      <c r="P565" s="213"/>
      <c r="Q565" s="213"/>
      <c r="R565" s="213"/>
      <c r="S565" s="213"/>
      <c r="T565" s="214"/>
      <c r="AT565" s="215" t="s">
        <v>157</v>
      </c>
      <c r="AU565" s="215" t="s">
        <v>82</v>
      </c>
      <c r="AV565" s="13" t="s">
        <v>82</v>
      </c>
      <c r="AW565" s="13" t="s">
        <v>33</v>
      </c>
      <c r="AX565" s="13" t="s">
        <v>72</v>
      </c>
      <c r="AY565" s="215" t="s">
        <v>146</v>
      </c>
    </row>
    <row r="566" spans="1:65" s="13" customFormat="1" ht="11.25">
      <c r="B566" s="205"/>
      <c r="C566" s="206"/>
      <c r="D566" s="201" t="s">
        <v>157</v>
      </c>
      <c r="E566" s="207" t="s">
        <v>19</v>
      </c>
      <c r="F566" s="208" t="s">
        <v>885</v>
      </c>
      <c r="G566" s="206"/>
      <c r="H566" s="209">
        <v>20.684999999999999</v>
      </c>
      <c r="I566" s="210"/>
      <c r="J566" s="206"/>
      <c r="K566" s="206"/>
      <c r="L566" s="211"/>
      <c r="M566" s="212"/>
      <c r="N566" s="213"/>
      <c r="O566" s="213"/>
      <c r="P566" s="213"/>
      <c r="Q566" s="213"/>
      <c r="R566" s="213"/>
      <c r="S566" s="213"/>
      <c r="T566" s="214"/>
      <c r="AT566" s="215" t="s">
        <v>157</v>
      </c>
      <c r="AU566" s="215" t="s">
        <v>82</v>
      </c>
      <c r="AV566" s="13" t="s">
        <v>82</v>
      </c>
      <c r="AW566" s="13" t="s">
        <v>33</v>
      </c>
      <c r="AX566" s="13" t="s">
        <v>72</v>
      </c>
      <c r="AY566" s="215" t="s">
        <v>146</v>
      </c>
    </row>
    <row r="567" spans="1:65" s="2" customFormat="1" ht="16.5" customHeight="1">
      <c r="A567" s="35"/>
      <c r="B567" s="36"/>
      <c r="C567" s="188" t="s">
        <v>886</v>
      </c>
      <c r="D567" s="188" t="s">
        <v>148</v>
      </c>
      <c r="E567" s="189" t="s">
        <v>887</v>
      </c>
      <c r="F567" s="190" t="s">
        <v>888</v>
      </c>
      <c r="G567" s="191" t="s">
        <v>151</v>
      </c>
      <c r="H567" s="192">
        <v>12.788</v>
      </c>
      <c r="I567" s="193"/>
      <c r="J567" s="194">
        <f>ROUND(I567*H567,2)</f>
        <v>0</v>
      </c>
      <c r="K567" s="190" t="s">
        <v>152</v>
      </c>
      <c r="L567" s="40"/>
      <c r="M567" s="195" t="s">
        <v>19</v>
      </c>
      <c r="N567" s="196" t="s">
        <v>43</v>
      </c>
      <c r="O567" s="65"/>
      <c r="P567" s="197">
        <f>O567*H567</f>
        <v>0</v>
      </c>
      <c r="Q567" s="197">
        <v>0</v>
      </c>
      <c r="R567" s="197">
        <f>Q567*H567</f>
        <v>0</v>
      </c>
      <c r="S567" s="197">
        <v>6.3E-2</v>
      </c>
      <c r="T567" s="198">
        <f>S567*H567</f>
        <v>0.80564400000000003</v>
      </c>
      <c r="U567" s="35"/>
      <c r="V567" s="35"/>
      <c r="W567" s="35"/>
      <c r="X567" s="35"/>
      <c r="Y567" s="35"/>
      <c r="Z567" s="35"/>
      <c r="AA567" s="35"/>
      <c r="AB567" s="35"/>
      <c r="AC567" s="35"/>
      <c r="AD567" s="35"/>
      <c r="AE567" s="35"/>
      <c r="AR567" s="199" t="s">
        <v>153</v>
      </c>
      <c r="AT567" s="199" t="s">
        <v>148</v>
      </c>
      <c r="AU567" s="199" t="s">
        <v>82</v>
      </c>
      <c r="AY567" s="18" t="s">
        <v>146</v>
      </c>
      <c r="BE567" s="200">
        <f>IF(N567="základní",J567,0)</f>
        <v>0</v>
      </c>
      <c r="BF567" s="200">
        <f>IF(N567="snížená",J567,0)</f>
        <v>0</v>
      </c>
      <c r="BG567" s="200">
        <f>IF(N567="zákl. přenesená",J567,0)</f>
        <v>0</v>
      </c>
      <c r="BH567" s="200">
        <f>IF(N567="sníž. přenesená",J567,0)</f>
        <v>0</v>
      </c>
      <c r="BI567" s="200">
        <f>IF(N567="nulová",J567,0)</f>
        <v>0</v>
      </c>
      <c r="BJ567" s="18" t="s">
        <v>80</v>
      </c>
      <c r="BK567" s="200">
        <f>ROUND(I567*H567,2)</f>
        <v>0</v>
      </c>
      <c r="BL567" s="18" t="s">
        <v>153</v>
      </c>
      <c r="BM567" s="199" t="s">
        <v>889</v>
      </c>
    </row>
    <row r="568" spans="1:65" s="2" customFormat="1" ht="11.25">
      <c r="A568" s="35"/>
      <c r="B568" s="36"/>
      <c r="C568" s="37"/>
      <c r="D568" s="201" t="s">
        <v>155</v>
      </c>
      <c r="E568" s="37"/>
      <c r="F568" s="202" t="s">
        <v>890</v>
      </c>
      <c r="G568" s="37"/>
      <c r="H568" s="37"/>
      <c r="I568" s="109"/>
      <c r="J568" s="37"/>
      <c r="K568" s="37"/>
      <c r="L568" s="40"/>
      <c r="M568" s="203"/>
      <c r="N568" s="204"/>
      <c r="O568" s="65"/>
      <c r="P568" s="65"/>
      <c r="Q568" s="65"/>
      <c r="R568" s="65"/>
      <c r="S568" s="65"/>
      <c r="T568" s="66"/>
      <c r="U568" s="35"/>
      <c r="V568" s="35"/>
      <c r="W568" s="35"/>
      <c r="X568" s="35"/>
      <c r="Y568" s="35"/>
      <c r="Z568" s="35"/>
      <c r="AA568" s="35"/>
      <c r="AB568" s="35"/>
      <c r="AC568" s="35"/>
      <c r="AD568" s="35"/>
      <c r="AE568" s="35"/>
      <c r="AT568" s="18" t="s">
        <v>155</v>
      </c>
      <c r="AU568" s="18" t="s">
        <v>82</v>
      </c>
    </row>
    <row r="569" spans="1:65" s="13" customFormat="1" ht="11.25">
      <c r="B569" s="205"/>
      <c r="C569" s="206"/>
      <c r="D569" s="201" t="s">
        <v>157</v>
      </c>
      <c r="E569" s="207" t="s">
        <v>19</v>
      </c>
      <c r="F569" s="208" t="s">
        <v>891</v>
      </c>
      <c r="G569" s="206"/>
      <c r="H569" s="209">
        <v>12.788</v>
      </c>
      <c r="I569" s="210"/>
      <c r="J569" s="206"/>
      <c r="K569" s="206"/>
      <c r="L569" s="211"/>
      <c r="M569" s="212"/>
      <c r="N569" s="213"/>
      <c r="O569" s="213"/>
      <c r="P569" s="213"/>
      <c r="Q569" s="213"/>
      <c r="R569" s="213"/>
      <c r="S569" s="213"/>
      <c r="T569" s="214"/>
      <c r="AT569" s="215" t="s">
        <v>157</v>
      </c>
      <c r="AU569" s="215" t="s">
        <v>82</v>
      </c>
      <c r="AV569" s="13" t="s">
        <v>82</v>
      </c>
      <c r="AW569" s="13" t="s">
        <v>33</v>
      </c>
      <c r="AX569" s="13" t="s">
        <v>72</v>
      </c>
      <c r="AY569" s="215" t="s">
        <v>146</v>
      </c>
    </row>
    <row r="570" spans="1:65" s="2" customFormat="1" ht="16.5" customHeight="1">
      <c r="A570" s="35"/>
      <c r="B570" s="36"/>
      <c r="C570" s="188" t="s">
        <v>892</v>
      </c>
      <c r="D570" s="188" t="s">
        <v>148</v>
      </c>
      <c r="E570" s="189" t="s">
        <v>893</v>
      </c>
      <c r="F570" s="190" t="s">
        <v>894</v>
      </c>
      <c r="G570" s="191" t="s">
        <v>383</v>
      </c>
      <c r="H570" s="192">
        <v>2</v>
      </c>
      <c r="I570" s="193"/>
      <c r="J570" s="194">
        <f>ROUND(I570*H570,2)</f>
        <v>0</v>
      </c>
      <c r="K570" s="190" t="s">
        <v>152</v>
      </c>
      <c r="L570" s="40"/>
      <c r="M570" s="195" t="s">
        <v>19</v>
      </c>
      <c r="N570" s="196" t="s">
        <v>43</v>
      </c>
      <c r="O570" s="65"/>
      <c r="P570" s="197">
        <f>O570*H570</f>
        <v>0</v>
      </c>
      <c r="Q570" s="197">
        <v>0</v>
      </c>
      <c r="R570" s="197">
        <f>Q570*H570</f>
        <v>0</v>
      </c>
      <c r="S570" s="197">
        <v>4.0000000000000001E-3</v>
      </c>
      <c r="T570" s="198">
        <f>S570*H570</f>
        <v>8.0000000000000002E-3</v>
      </c>
      <c r="U570" s="35"/>
      <c r="V570" s="35"/>
      <c r="W570" s="35"/>
      <c r="X570" s="35"/>
      <c r="Y570" s="35"/>
      <c r="Z570" s="35"/>
      <c r="AA570" s="35"/>
      <c r="AB570" s="35"/>
      <c r="AC570" s="35"/>
      <c r="AD570" s="35"/>
      <c r="AE570" s="35"/>
      <c r="AR570" s="199" t="s">
        <v>153</v>
      </c>
      <c r="AT570" s="199" t="s">
        <v>148</v>
      </c>
      <c r="AU570" s="199" t="s">
        <v>82</v>
      </c>
      <c r="AY570" s="18" t="s">
        <v>146</v>
      </c>
      <c r="BE570" s="200">
        <f>IF(N570="základní",J570,0)</f>
        <v>0</v>
      </c>
      <c r="BF570" s="200">
        <f>IF(N570="snížená",J570,0)</f>
        <v>0</v>
      </c>
      <c r="BG570" s="200">
        <f>IF(N570="zákl. přenesená",J570,0)</f>
        <v>0</v>
      </c>
      <c r="BH570" s="200">
        <f>IF(N570="sníž. přenesená",J570,0)</f>
        <v>0</v>
      </c>
      <c r="BI570" s="200">
        <f>IF(N570="nulová",J570,0)</f>
        <v>0</v>
      </c>
      <c r="BJ570" s="18" t="s">
        <v>80</v>
      </c>
      <c r="BK570" s="200">
        <f>ROUND(I570*H570,2)</f>
        <v>0</v>
      </c>
      <c r="BL570" s="18" t="s">
        <v>153</v>
      </c>
      <c r="BM570" s="199" t="s">
        <v>895</v>
      </c>
    </row>
    <row r="571" spans="1:65" s="2" customFormat="1" ht="19.5">
      <c r="A571" s="35"/>
      <c r="B571" s="36"/>
      <c r="C571" s="37"/>
      <c r="D571" s="201" t="s">
        <v>155</v>
      </c>
      <c r="E571" s="37"/>
      <c r="F571" s="202" t="s">
        <v>896</v>
      </c>
      <c r="G571" s="37"/>
      <c r="H571" s="37"/>
      <c r="I571" s="109"/>
      <c r="J571" s="37"/>
      <c r="K571" s="37"/>
      <c r="L571" s="40"/>
      <c r="M571" s="203"/>
      <c r="N571" s="204"/>
      <c r="O571" s="65"/>
      <c r="P571" s="65"/>
      <c r="Q571" s="65"/>
      <c r="R571" s="65"/>
      <c r="S571" s="65"/>
      <c r="T571" s="66"/>
      <c r="U571" s="35"/>
      <c r="V571" s="35"/>
      <c r="W571" s="35"/>
      <c r="X571" s="35"/>
      <c r="Y571" s="35"/>
      <c r="Z571" s="35"/>
      <c r="AA571" s="35"/>
      <c r="AB571" s="35"/>
      <c r="AC571" s="35"/>
      <c r="AD571" s="35"/>
      <c r="AE571" s="35"/>
      <c r="AT571" s="18" t="s">
        <v>155</v>
      </c>
      <c r="AU571" s="18" t="s">
        <v>82</v>
      </c>
    </row>
    <row r="572" spans="1:65" s="13" customFormat="1" ht="11.25">
      <c r="B572" s="205"/>
      <c r="C572" s="206"/>
      <c r="D572" s="201" t="s">
        <v>157</v>
      </c>
      <c r="E572" s="207" t="s">
        <v>19</v>
      </c>
      <c r="F572" s="208" t="s">
        <v>897</v>
      </c>
      <c r="G572" s="206"/>
      <c r="H572" s="209">
        <v>1</v>
      </c>
      <c r="I572" s="210"/>
      <c r="J572" s="206"/>
      <c r="K572" s="206"/>
      <c r="L572" s="211"/>
      <c r="M572" s="212"/>
      <c r="N572" s="213"/>
      <c r="O572" s="213"/>
      <c r="P572" s="213"/>
      <c r="Q572" s="213"/>
      <c r="R572" s="213"/>
      <c r="S572" s="213"/>
      <c r="T572" s="214"/>
      <c r="AT572" s="215" t="s">
        <v>157</v>
      </c>
      <c r="AU572" s="215" t="s">
        <v>82</v>
      </c>
      <c r="AV572" s="13" t="s">
        <v>82</v>
      </c>
      <c r="AW572" s="13" t="s">
        <v>33</v>
      </c>
      <c r="AX572" s="13" t="s">
        <v>72</v>
      </c>
      <c r="AY572" s="215" t="s">
        <v>146</v>
      </c>
    </row>
    <row r="573" spans="1:65" s="13" customFormat="1" ht="11.25">
      <c r="B573" s="205"/>
      <c r="C573" s="206"/>
      <c r="D573" s="201" t="s">
        <v>157</v>
      </c>
      <c r="E573" s="207" t="s">
        <v>19</v>
      </c>
      <c r="F573" s="208" t="s">
        <v>898</v>
      </c>
      <c r="G573" s="206"/>
      <c r="H573" s="209">
        <v>1</v>
      </c>
      <c r="I573" s="210"/>
      <c r="J573" s="206"/>
      <c r="K573" s="206"/>
      <c r="L573" s="211"/>
      <c r="M573" s="212"/>
      <c r="N573" s="213"/>
      <c r="O573" s="213"/>
      <c r="P573" s="213"/>
      <c r="Q573" s="213"/>
      <c r="R573" s="213"/>
      <c r="S573" s="213"/>
      <c r="T573" s="214"/>
      <c r="AT573" s="215" t="s">
        <v>157</v>
      </c>
      <c r="AU573" s="215" t="s">
        <v>82</v>
      </c>
      <c r="AV573" s="13" t="s">
        <v>82</v>
      </c>
      <c r="AW573" s="13" t="s">
        <v>33</v>
      </c>
      <c r="AX573" s="13" t="s">
        <v>72</v>
      </c>
      <c r="AY573" s="215" t="s">
        <v>146</v>
      </c>
    </row>
    <row r="574" spans="1:65" s="2" customFormat="1" ht="16.5" customHeight="1">
      <c r="A574" s="35"/>
      <c r="B574" s="36"/>
      <c r="C574" s="188" t="s">
        <v>899</v>
      </c>
      <c r="D574" s="188" t="s">
        <v>148</v>
      </c>
      <c r="E574" s="189" t="s">
        <v>900</v>
      </c>
      <c r="F574" s="190" t="s">
        <v>901</v>
      </c>
      <c r="G574" s="191" t="s">
        <v>383</v>
      </c>
      <c r="H574" s="192">
        <v>2</v>
      </c>
      <c r="I574" s="193"/>
      <c r="J574" s="194">
        <f>ROUND(I574*H574,2)</f>
        <v>0</v>
      </c>
      <c r="K574" s="190" t="s">
        <v>152</v>
      </c>
      <c r="L574" s="40"/>
      <c r="M574" s="195" t="s">
        <v>19</v>
      </c>
      <c r="N574" s="196" t="s">
        <v>43</v>
      </c>
      <c r="O574" s="65"/>
      <c r="P574" s="197">
        <f>O574*H574</f>
        <v>0</v>
      </c>
      <c r="Q574" s="197">
        <v>0</v>
      </c>
      <c r="R574" s="197">
        <f>Q574*H574</f>
        <v>0</v>
      </c>
      <c r="S574" s="197">
        <v>1.6E-2</v>
      </c>
      <c r="T574" s="198">
        <f>S574*H574</f>
        <v>3.2000000000000001E-2</v>
      </c>
      <c r="U574" s="35"/>
      <c r="V574" s="35"/>
      <c r="W574" s="35"/>
      <c r="X574" s="35"/>
      <c r="Y574" s="35"/>
      <c r="Z574" s="35"/>
      <c r="AA574" s="35"/>
      <c r="AB574" s="35"/>
      <c r="AC574" s="35"/>
      <c r="AD574" s="35"/>
      <c r="AE574" s="35"/>
      <c r="AR574" s="199" t="s">
        <v>153</v>
      </c>
      <c r="AT574" s="199" t="s">
        <v>148</v>
      </c>
      <c r="AU574" s="199" t="s">
        <v>82</v>
      </c>
      <c r="AY574" s="18" t="s">
        <v>146</v>
      </c>
      <c r="BE574" s="200">
        <f>IF(N574="základní",J574,0)</f>
        <v>0</v>
      </c>
      <c r="BF574" s="200">
        <f>IF(N574="snížená",J574,0)</f>
        <v>0</v>
      </c>
      <c r="BG574" s="200">
        <f>IF(N574="zákl. přenesená",J574,0)</f>
        <v>0</v>
      </c>
      <c r="BH574" s="200">
        <f>IF(N574="sníž. přenesená",J574,0)</f>
        <v>0</v>
      </c>
      <c r="BI574" s="200">
        <f>IF(N574="nulová",J574,0)</f>
        <v>0</v>
      </c>
      <c r="BJ574" s="18" t="s">
        <v>80</v>
      </c>
      <c r="BK574" s="200">
        <f>ROUND(I574*H574,2)</f>
        <v>0</v>
      </c>
      <c r="BL574" s="18" t="s">
        <v>153</v>
      </c>
      <c r="BM574" s="199" t="s">
        <v>902</v>
      </c>
    </row>
    <row r="575" spans="1:65" s="2" customFormat="1" ht="19.5">
      <c r="A575" s="35"/>
      <c r="B575" s="36"/>
      <c r="C575" s="37"/>
      <c r="D575" s="201" t="s">
        <v>155</v>
      </c>
      <c r="E575" s="37"/>
      <c r="F575" s="202" t="s">
        <v>903</v>
      </c>
      <c r="G575" s="37"/>
      <c r="H575" s="37"/>
      <c r="I575" s="109"/>
      <c r="J575" s="37"/>
      <c r="K575" s="37"/>
      <c r="L575" s="40"/>
      <c r="M575" s="203"/>
      <c r="N575" s="204"/>
      <c r="O575" s="65"/>
      <c r="P575" s="65"/>
      <c r="Q575" s="65"/>
      <c r="R575" s="65"/>
      <c r="S575" s="65"/>
      <c r="T575" s="66"/>
      <c r="U575" s="35"/>
      <c r="V575" s="35"/>
      <c r="W575" s="35"/>
      <c r="X575" s="35"/>
      <c r="Y575" s="35"/>
      <c r="Z575" s="35"/>
      <c r="AA575" s="35"/>
      <c r="AB575" s="35"/>
      <c r="AC575" s="35"/>
      <c r="AD575" s="35"/>
      <c r="AE575" s="35"/>
      <c r="AT575" s="18" t="s">
        <v>155</v>
      </c>
      <c r="AU575" s="18" t="s">
        <v>82</v>
      </c>
    </row>
    <row r="576" spans="1:65" s="13" customFormat="1" ht="11.25">
      <c r="B576" s="205"/>
      <c r="C576" s="206"/>
      <c r="D576" s="201" t="s">
        <v>157</v>
      </c>
      <c r="E576" s="207" t="s">
        <v>19</v>
      </c>
      <c r="F576" s="208" t="s">
        <v>904</v>
      </c>
      <c r="G576" s="206"/>
      <c r="H576" s="209">
        <v>2</v>
      </c>
      <c r="I576" s="210"/>
      <c r="J576" s="206"/>
      <c r="K576" s="206"/>
      <c r="L576" s="211"/>
      <c r="M576" s="212"/>
      <c r="N576" s="213"/>
      <c r="O576" s="213"/>
      <c r="P576" s="213"/>
      <c r="Q576" s="213"/>
      <c r="R576" s="213"/>
      <c r="S576" s="213"/>
      <c r="T576" s="214"/>
      <c r="AT576" s="215" t="s">
        <v>157</v>
      </c>
      <c r="AU576" s="215" t="s">
        <v>82</v>
      </c>
      <c r="AV576" s="13" t="s">
        <v>82</v>
      </c>
      <c r="AW576" s="13" t="s">
        <v>33</v>
      </c>
      <c r="AX576" s="13" t="s">
        <v>72</v>
      </c>
      <c r="AY576" s="215" t="s">
        <v>146</v>
      </c>
    </row>
    <row r="577" spans="1:65" s="2" customFormat="1" ht="16.5" customHeight="1">
      <c r="A577" s="35"/>
      <c r="B577" s="36"/>
      <c r="C577" s="188" t="s">
        <v>905</v>
      </c>
      <c r="D577" s="188" t="s">
        <v>148</v>
      </c>
      <c r="E577" s="189" t="s">
        <v>906</v>
      </c>
      <c r="F577" s="190" t="s">
        <v>907</v>
      </c>
      <c r="G577" s="191" t="s">
        <v>383</v>
      </c>
      <c r="H577" s="192">
        <v>1</v>
      </c>
      <c r="I577" s="193"/>
      <c r="J577" s="194">
        <f>ROUND(I577*H577,2)</f>
        <v>0</v>
      </c>
      <c r="K577" s="190" t="s">
        <v>152</v>
      </c>
      <c r="L577" s="40"/>
      <c r="M577" s="195" t="s">
        <v>19</v>
      </c>
      <c r="N577" s="196" t="s">
        <v>43</v>
      </c>
      <c r="O577" s="65"/>
      <c r="P577" s="197">
        <f>O577*H577</f>
        <v>0</v>
      </c>
      <c r="Q577" s="197">
        <v>0</v>
      </c>
      <c r="R577" s="197">
        <f>Q577*H577</f>
        <v>0</v>
      </c>
      <c r="S577" s="197">
        <v>5.3999999999999999E-2</v>
      </c>
      <c r="T577" s="198">
        <f>S577*H577</f>
        <v>5.3999999999999999E-2</v>
      </c>
      <c r="U577" s="35"/>
      <c r="V577" s="35"/>
      <c r="W577" s="35"/>
      <c r="X577" s="35"/>
      <c r="Y577" s="35"/>
      <c r="Z577" s="35"/>
      <c r="AA577" s="35"/>
      <c r="AB577" s="35"/>
      <c r="AC577" s="35"/>
      <c r="AD577" s="35"/>
      <c r="AE577" s="35"/>
      <c r="AR577" s="199" t="s">
        <v>153</v>
      </c>
      <c r="AT577" s="199" t="s">
        <v>148</v>
      </c>
      <c r="AU577" s="199" t="s">
        <v>82</v>
      </c>
      <c r="AY577" s="18" t="s">
        <v>146</v>
      </c>
      <c r="BE577" s="200">
        <f>IF(N577="základní",J577,0)</f>
        <v>0</v>
      </c>
      <c r="BF577" s="200">
        <f>IF(N577="snížená",J577,0)</f>
        <v>0</v>
      </c>
      <c r="BG577" s="200">
        <f>IF(N577="zákl. přenesená",J577,0)</f>
        <v>0</v>
      </c>
      <c r="BH577" s="200">
        <f>IF(N577="sníž. přenesená",J577,0)</f>
        <v>0</v>
      </c>
      <c r="BI577" s="200">
        <f>IF(N577="nulová",J577,0)</f>
        <v>0</v>
      </c>
      <c r="BJ577" s="18" t="s">
        <v>80</v>
      </c>
      <c r="BK577" s="200">
        <f>ROUND(I577*H577,2)</f>
        <v>0</v>
      </c>
      <c r="BL577" s="18" t="s">
        <v>153</v>
      </c>
      <c r="BM577" s="199" t="s">
        <v>908</v>
      </c>
    </row>
    <row r="578" spans="1:65" s="2" customFormat="1" ht="19.5">
      <c r="A578" s="35"/>
      <c r="B578" s="36"/>
      <c r="C578" s="37"/>
      <c r="D578" s="201" t="s">
        <v>155</v>
      </c>
      <c r="E578" s="37"/>
      <c r="F578" s="202" t="s">
        <v>909</v>
      </c>
      <c r="G578" s="37"/>
      <c r="H578" s="37"/>
      <c r="I578" s="109"/>
      <c r="J578" s="37"/>
      <c r="K578" s="37"/>
      <c r="L578" s="40"/>
      <c r="M578" s="203"/>
      <c r="N578" s="204"/>
      <c r="O578" s="65"/>
      <c r="P578" s="65"/>
      <c r="Q578" s="65"/>
      <c r="R578" s="65"/>
      <c r="S578" s="65"/>
      <c r="T578" s="66"/>
      <c r="U578" s="35"/>
      <c r="V578" s="35"/>
      <c r="W578" s="35"/>
      <c r="X578" s="35"/>
      <c r="Y578" s="35"/>
      <c r="Z578" s="35"/>
      <c r="AA578" s="35"/>
      <c r="AB578" s="35"/>
      <c r="AC578" s="35"/>
      <c r="AD578" s="35"/>
      <c r="AE578" s="35"/>
      <c r="AT578" s="18" t="s">
        <v>155</v>
      </c>
      <c r="AU578" s="18" t="s">
        <v>82</v>
      </c>
    </row>
    <row r="579" spans="1:65" s="13" customFormat="1" ht="11.25">
      <c r="B579" s="205"/>
      <c r="C579" s="206"/>
      <c r="D579" s="201" t="s">
        <v>157</v>
      </c>
      <c r="E579" s="207" t="s">
        <v>19</v>
      </c>
      <c r="F579" s="208" t="s">
        <v>910</v>
      </c>
      <c r="G579" s="206"/>
      <c r="H579" s="209">
        <v>1</v>
      </c>
      <c r="I579" s="210"/>
      <c r="J579" s="206"/>
      <c r="K579" s="206"/>
      <c r="L579" s="211"/>
      <c r="M579" s="212"/>
      <c r="N579" s="213"/>
      <c r="O579" s="213"/>
      <c r="P579" s="213"/>
      <c r="Q579" s="213"/>
      <c r="R579" s="213"/>
      <c r="S579" s="213"/>
      <c r="T579" s="214"/>
      <c r="AT579" s="215" t="s">
        <v>157</v>
      </c>
      <c r="AU579" s="215" t="s">
        <v>82</v>
      </c>
      <c r="AV579" s="13" t="s">
        <v>82</v>
      </c>
      <c r="AW579" s="13" t="s">
        <v>33</v>
      </c>
      <c r="AX579" s="13" t="s">
        <v>72</v>
      </c>
      <c r="AY579" s="215" t="s">
        <v>146</v>
      </c>
    </row>
    <row r="580" spans="1:65" s="2" customFormat="1" ht="16.5" customHeight="1">
      <c r="A580" s="35"/>
      <c r="B580" s="36"/>
      <c r="C580" s="188" t="s">
        <v>911</v>
      </c>
      <c r="D580" s="188" t="s">
        <v>148</v>
      </c>
      <c r="E580" s="189" t="s">
        <v>912</v>
      </c>
      <c r="F580" s="190" t="s">
        <v>913</v>
      </c>
      <c r="G580" s="191" t="s">
        <v>383</v>
      </c>
      <c r="H580" s="192">
        <v>9</v>
      </c>
      <c r="I580" s="193"/>
      <c r="J580" s="194">
        <f>ROUND(I580*H580,2)</f>
        <v>0</v>
      </c>
      <c r="K580" s="190" t="s">
        <v>152</v>
      </c>
      <c r="L580" s="40"/>
      <c r="M580" s="195" t="s">
        <v>19</v>
      </c>
      <c r="N580" s="196" t="s">
        <v>43</v>
      </c>
      <c r="O580" s="65"/>
      <c r="P580" s="197">
        <f>O580*H580</f>
        <v>0</v>
      </c>
      <c r="Q580" s="197">
        <v>0</v>
      </c>
      <c r="R580" s="197">
        <f>Q580*H580</f>
        <v>0</v>
      </c>
      <c r="S580" s="197">
        <v>9.9000000000000005E-2</v>
      </c>
      <c r="T580" s="198">
        <f>S580*H580</f>
        <v>0.89100000000000001</v>
      </c>
      <c r="U580" s="35"/>
      <c r="V580" s="35"/>
      <c r="W580" s="35"/>
      <c r="X580" s="35"/>
      <c r="Y580" s="35"/>
      <c r="Z580" s="35"/>
      <c r="AA580" s="35"/>
      <c r="AB580" s="35"/>
      <c r="AC580" s="35"/>
      <c r="AD580" s="35"/>
      <c r="AE580" s="35"/>
      <c r="AR580" s="199" t="s">
        <v>153</v>
      </c>
      <c r="AT580" s="199" t="s">
        <v>148</v>
      </c>
      <c r="AU580" s="199" t="s">
        <v>82</v>
      </c>
      <c r="AY580" s="18" t="s">
        <v>146</v>
      </c>
      <c r="BE580" s="200">
        <f>IF(N580="základní",J580,0)</f>
        <v>0</v>
      </c>
      <c r="BF580" s="200">
        <f>IF(N580="snížená",J580,0)</f>
        <v>0</v>
      </c>
      <c r="BG580" s="200">
        <f>IF(N580="zákl. přenesená",J580,0)</f>
        <v>0</v>
      </c>
      <c r="BH580" s="200">
        <f>IF(N580="sníž. přenesená",J580,0)</f>
        <v>0</v>
      </c>
      <c r="BI580" s="200">
        <f>IF(N580="nulová",J580,0)</f>
        <v>0</v>
      </c>
      <c r="BJ580" s="18" t="s">
        <v>80</v>
      </c>
      <c r="BK580" s="200">
        <f>ROUND(I580*H580,2)</f>
        <v>0</v>
      </c>
      <c r="BL580" s="18" t="s">
        <v>153</v>
      </c>
      <c r="BM580" s="199" t="s">
        <v>914</v>
      </c>
    </row>
    <row r="581" spans="1:65" s="2" customFormat="1" ht="19.5">
      <c r="A581" s="35"/>
      <c r="B581" s="36"/>
      <c r="C581" s="37"/>
      <c r="D581" s="201" t="s">
        <v>155</v>
      </c>
      <c r="E581" s="37"/>
      <c r="F581" s="202" t="s">
        <v>915</v>
      </c>
      <c r="G581" s="37"/>
      <c r="H581" s="37"/>
      <c r="I581" s="109"/>
      <c r="J581" s="37"/>
      <c r="K581" s="37"/>
      <c r="L581" s="40"/>
      <c r="M581" s="203"/>
      <c r="N581" s="204"/>
      <c r="O581" s="65"/>
      <c r="P581" s="65"/>
      <c r="Q581" s="65"/>
      <c r="R581" s="65"/>
      <c r="S581" s="65"/>
      <c r="T581" s="66"/>
      <c r="U581" s="35"/>
      <c r="V581" s="35"/>
      <c r="W581" s="35"/>
      <c r="X581" s="35"/>
      <c r="Y581" s="35"/>
      <c r="Z581" s="35"/>
      <c r="AA581" s="35"/>
      <c r="AB581" s="35"/>
      <c r="AC581" s="35"/>
      <c r="AD581" s="35"/>
      <c r="AE581" s="35"/>
      <c r="AT581" s="18" t="s">
        <v>155</v>
      </c>
      <c r="AU581" s="18" t="s">
        <v>82</v>
      </c>
    </row>
    <row r="582" spans="1:65" s="13" customFormat="1" ht="11.25">
      <c r="B582" s="205"/>
      <c r="C582" s="206"/>
      <c r="D582" s="201" t="s">
        <v>157</v>
      </c>
      <c r="E582" s="207" t="s">
        <v>19</v>
      </c>
      <c r="F582" s="208" t="s">
        <v>916</v>
      </c>
      <c r="G582" s="206"/>
      <c r="H582" s="209">
        <v>2</v>
      </c>
      <c r="I582" s="210"/>
      <c r="J582" s="206"/>
      <c r="K582" s="206"/>
      <c r="L582" s="211"/>
      <c r="M582" s="212"/>
      <c r="N582" s="213"/>
      <c r="O582" s="213"/>
      <c r="P582" s="213"/>
      <c r="Q582" s="213"/>
      <c r="R582" s="213"/>
      <c r="S582" s="213"/>
      <c r="T582" s="214"/>
      <c r="AT582" s="215" t="s">
        <v>157</v>
      </c>
      <c r="AU582" s="215" t="s">
        <v>82</v>
      </c>
      <c r="AV582" s="13" t="s">
        <v>82</v>
      </c>
      <c r="AW582" s="13" t="s">
        <v>33</v>
      </c>
      <c r="AX582" s="13" t="s">
        <v>72</v>
      </c>
      <c r="AY582" s="215" t="s">
        <v>146</v>
      </c>
    </row>
    <row r="583" spans="1:65" s="13" customFormat="1" ht="11.25">
      <c r="B583" s="205"/>
      <c r="C583" s="206"/>
      <c r="D583" s="201" t="s">
        <v>157</v>
      </c>
      <c r="E583" s="207" t="s">
        <v>19</v>
      </c>
      <c r="F583" s="208" t="s">
        <v>917</v>
      </c>
      <c r="G583" s="206"/>
      <c r="H583" s="209">
        <v>2</v>
      </c>
      <c r="I583" s="210"/>
      <c r="J583" s="206"/>
      <c r="K583" s="206"/>
      <c r="L583" s="211"/>
      <c r="M583" s="212"/>
      <c r="N583" s="213"/>
      <c r="O583" s="213"/>
      <c r="P583" s="213"/>
      <c r="Q583" s="213"/>
      <c r="R583" s="213"/>
      <c r="S583" s="213"/>
      <c r="T583" s="214"/>
      <c r="AT583" s="215" t="s">
        <v>157</v>
      </c>
      <c r="AU583" s="215" t="s">
        <v>82</v>
      </c>
      <c r="AV583" s="13" t="s">
        <v>82</v>
      </c>
      <c r="AW583" s="13" t="s">
        <v>33</v>
      </c>
      <c r="AX583" s="13" t="s">
        <v>72</v>
      </c>
      <c r="AY583" s="215" t="s">
        <v>146</v>
      </c>
    </row>
    <row r="584" spans="1:65" s="13" customFormat="1" ht="11.25">
      <c r="B584" s="205"/>
      <c r="C584" s="206"/>
      <c r="D584" s="201" t="s">
        <v>157</v>
      </c>
      <c r="E584" s="207" t="s">
        <v>19</v>
      </c>
      <c r="F584" s="208" t="s">
        <v>918</v>
      </c>
      <c r="G584" s="206"/>
      <c r="H584" s="209">
        <v>2</v>
      </c>
      <c r="I584" s="210"/>
      <c r="J584" s="206"/>
      <c r="K584" s="206"/>
      <c r="L584" s="211"/>
      <c r="M584" s="212"/>
      <c r="N584" s="213"/>
      <c r="O584" s="213"/>
      <c r="P584" s="213"/>
      <c r="Q584" s="213"/>
      <c r="R584" s="213"/>
      <c r="S584" s="213"/>
      <c r="T584" s="214"/>
      <c r="AT584" s="215" t="s">
        <v>157</v>
      </c>
      <c r="AU584" s="215" t="s">
        <v>82</v>
      </c>
      <c r="AV584" s="13" t="s">
        <v>82</v>
      </c>
      <c r="AW584" s="13" t="s">
        <v>33</v>
      </c>
      <c r="AX584" s="13" t="s">
        <v>72</v>
      </c>
      <c r="AY584" s="215" t="s">
        <v>146</v>
      </c>
    </row>
    <row r="585" spans="1:65" s="13" customFormat="1" ht="11.25">
      <c r="B585" s="205"/>
      <c r="C585" s="206"/>
      <c r="D585" s="201" t="s">
        <v>157</v>
      </c>
      <c r="E585" s="207" t="s">
        <v>19</v>
      </c>
      <c r="F585" s="208" t="s">
        <v>919</v>
      </c>
      <c r="G585" s="206"/>
      <c r="H585" s="209">
        <v>2</v>
      </c>
      <c r="I585" s="210"/>
      <c r="J585" s="206"/>
      <c r="K585" s="206"/>
      <c r="L585" s="211"/>
      <c r="M585" s="212"/>
      <c r="N585" s="213"/>
      <c r="O585" s="213"/>
      <c r="P585" s="213"/>
      <c r="Q585" s="213"/>
      <c r="R585" s="213"/>
      <c r="S585" s="213"/>
      <c r="T585" s="214"/>
      <c r="AT585" s="215" t="s">
        <v>157</v>
      </c>
      <c r="AU585" s="215" t="s">
        <v>82</v>
      </c>
      <c r="AV585" s="13" t="s">
        <v>82</v>
      </c>
      <c r="AW585" s="13" t="s">
        <v>33</v>
      </c>
      <c r="AX585" s="13" t="s">
        <v>72</v>
      </c>
      <c r="AY585" s="215" t="s">
        <v>146</v>
      </c>
    </row>
    <row r="586" spans="1:65" s="13" customFormat="1" ht="11.25">
      <c r="B586" s="205"/>
      <c r="C586" s="206"/>
      <c r="D586" s="201" t="s">
        <v>157</v>
      </c>
      <c r="E586" s="207" t="s">
        <v>19</v>
      </c>
      <c r="F586" s="208" t="s">
        <v>920</v>
      </c>
      <c r="G586" s="206"/>
      <c r="H586" s="209">
        <v>1</v>
      </c>
      <c r="I586" s="210"/>
      <c r="J586" s="206"/>
      <c r="K586" s="206"/>
      <c r="L586" s="211"/>
      <c r="M586" s="212"/>
      <c r="N586" s="213"/>
      <c r="O586" s="213"/>
      <c r="P586" s="213"/>
      <c r="Q586" s="213"/>
      <c r="R586" s="213"/>
      <c r="S586" s="213"/>
      <c r="T586" s="214"/>
      <c r="AT586" s="215" t="s">
        <v>157</v>
      </c>
      <c r="AU586" s="215" t="s">
        <v>82</v>
      </c>
      <c r="AV586" s="13" t="s">
        <v>82</v>
      </c>
      <c r="AW586" s="13" t="s">
        <v>33</v>
      </c>
      <c r="AX586" s="13" t="s">
        <v>72</v>
      </c>
      <c r="AY586" s="215" t="s">
        <v>146</v>
      </c>
    </row>
    <row r="587" spans="1:65" s="2" customFormat="1" ht="16.5" customHeight="1">
      <c r="A587" s="35"/>
      <c r="B587" s="36"/>
      <c r="C587" s="188" t="s">
        <v>921</v>
      </c>
      <c r="D587" s="188" t="s">
        <v>148</v>
      </c>
      <c r="E587" s="189" t="s">
        <v>922</v>
      </c>
      <c r="F587" s="190" t="s">
        <v>923</v>
      </c>
      <c r="G587" s="191" t="s">
        <v>383</v>
      </c>
      <c r="H587" s="192">
        <v>5</v>
      </c>
      <c r="I587" s="193"/>
      <c r="J587" s="194">
        <f>ROUND(I587*H587,2)</f>
        <v>0</v>
      </c>
      <c r="K587" s="190" t="s">
        <v>152</v>
      </c>
      <c r="L587" s="40"/>
      <c r="M587" s="195" t="s">
        <v>19</v>
      </c>
      <c r="N587" s="196" t="s">
        <v>43</v>
      </c>
      <c r="O587" s="65"/>
      <c r="P587" s="197">
        <f>O587*H587</f>
        <v>0</v>
      </c>
      <c r="Q587" s="197">
        <v>0</v>
      </c>
      <c r="R587" s="197">
        <f>Q587*H587</f>
        <v>0</v>
      </c>
      <c r="S587" s="197">
        <v>0.124</v>
      </c>
      <c r="T587" s="198">
        <f>S587*H587</f>
        <v>0.62</v>
      </c>
      <c r="U587" s="35"/>
      <c r="V587" s="35"/>
      <c r="W587" s="35"/>
      <c r="X587" s="35"/>
      <c r="Y587" s="35"/>
      <c r="Z587" s="35"/>
      <c r="AA587" s="35"/>
      <c r="AB587" s="35"/>
      <c r="AC587" s="35"/>
      <c r="AD587" s="35"/>
      <c r="AE587" s="35"/>
      <c r="AR587" s="199" t="s">
        <v>153</v>
      </c>
      <c r="AT587" s="199" t="s">
        <v>148</v>
      </c>
      <c r="AU587" s="199" t="s">
        <v>82</v>
      </c>
      <c r="AY587" s="18" t="s">
        <v>146</v>
      </c>
      <c r="BE587" s="200">
        <f>IF(N587="základní",J587,0)</f>
        <v>0</v>
      </c>
      <c r="BF587" s="200">
        <f>IF(N587="snížená",J587,0)</f>
        <v>0</v>
      </c>
      <c r="BG587" s="200">
        <f>IF(N587="zákl. přenesená",J587,0)</f>
        <v>0</v>
      </c>
      <c r="BH587" s="200">
        <f>IF(N587="sníž. přenesená",J587,0)</f>
        <v>0</v>
      </c>
      <c r="BI587" s="200">
        <f>IF(N587="nulová",J587,0)</f>
        <v>0</v>
      </c>
      <c r="BJ587" s="18" t="s">
        <v>80</v>
      </c>
      <c r="BK587" s="200">
        <f>ROUND(I587*H587,2)</f>
        <v>0</v>
      </c>
      <c r="BL587" s="18" t="s">
        <v>153</v>
      </c>
      <c r="BM587" s="199" t="s">
        <v>924</v>
      </c>
    </row>
    <row r="588" spans="1:65" s="2" customFormat="1" ht="19.5">
      <c r="A588" s="35"/>
      <c r="B588" s="36"/>
      <c r="C588" s="37"/>
      <c r="D588" s="201" t="s">
        <v>155</v>
      </c>
      <c r="E588" s="37"/>
      <c r="F588" s="202" t="s">
        <v>925</v>
      </c>
      <c r="G588" s="37"/>
      <c r="H588" s="37"/>
      <c r="I588" s="109"/>
      <c r="J588" s="37"/>
      <c r="K588" s="37"/>
      <c r="L588" s="40"/>
      <c r="M588" s="203"/>
      <c r="N588" s="204"/>
      <c r="O588" s="65"/>
      <c r="P588" s="65"/>
      <c r="Q588" s="65"/>
      <c r="R588" s="65"/>
      <c r="S588" s="65"/>
      <c r="T588" s="66"/>
      <c r="U588" s="35"/>
      <c r="V588" s="35"/>
      <c r="W588" s="35"/>
      <c r="X588" s="35"/>
      <c r="Y588" s="35"/>
      <c r="Z588" s="35"/>
      <c r="AA588" s="35"/>
      <c r="AB588" s="35"/>
      <c r="AC588" s="35"/>
      <c r="AD588" s="35"/>
      <c r="AE588" s="35"/>
      <c r="AT588" s="18" t="s">
        <v>155</v>
      </c>
      <c r="AU588" s="18" t="s">
        <v>82</v>
      </c>
    </row>
    <row r="589" spans="1:65" s="13" customFormat="1" ht="11.25">
      <c r="B589" s="205"/>
      <c r="C589" s="206"/>
      <c r="D589" s="201" t="s">
        <v>157</v>
      </c>
      <c r="E589" s="207" t="s">
        <v>19</v>
      </c>
      <c r="F589" s="208" t="s">
        <v>926</v>
      </c>
      <c r="G589" s="206"/>
      <c r="H589" s="209">
        <v>2</v>
      </c>
      <c r="I589" s="210"/>
      <c r="J589" s="206"/>
      <c r="K589" s="206"/>
      <c r="L589" s="211"/>
      <c r="M589" s="212"/>
      <c r="N589" s="213"/>
      <c r="O589" s="213"/>
      <c r="P589" s="213"/>
      <c r="Q589" s="213"/>
      <c r="R589" s="213"/>
      <c r="S589" s="213"/>
      <c r="T589" s="214"/>
      <c r="AT589" s="215" t="s">
        <v>157</v>
      </c>
      <c r="AU589" s="215" t="s">
        <v>82</v>
      </c>
      <c r="AV589" s="13" t="s">
        <v>82</v>
      </c>
      <c r="AW589" s="13" t="s">
        <v>33</v>
      </c>
      <c r="AX589" s="13" t="s">
        <v>72</v>
      </c>
      <c r="AY589" s="215" t="s">
        <v>146</v>
      </c>
    </row>
    <row r="590" spans="1:65" s="13" customFormat="1" ht="11.25">
      <c r="B590" s="205"/>
      <c r="C590" s="206"/>
      <c r="D590" s="201" t="s">
        <v>157</v>
      </c>
      <c r="E590" s="207" t="s">
        <v>19</v>
      </c>
      <c r="F590" s="208" t="s">
        <v>927</v>
      </c>
      <c r="G590" s="206"/>
      <c r="H590" s="209">
        <v>2</v>
      </c>
      <c r="I590" s="210"/>
      <c r="J590" s="206"/>
      <c r="K590" s="206"/>
      <c r="L590" s="211"/>
      <c r="M590" s="212"/>
      <c r="N590" s="213"/>
      <c r="O590" s="213"/>
      <c r="P590" s="213"/>
      <c r="Q590" s="213"/>
      <c r="R590" s="213"/>
      <c r="S590" s="213"/>
      <c r="T590" s="214"/>
      <c r="AT590" s="215" t="s">
        <v>157</v>
      </c>
      <c r="AU590" s="215" t="s">
        <v>82</v>
      </c>
      <c r="AV590" s="13" t="s">
        <v>82</v>
      </c>
      <c r="AW590" s="13" t="s">
        <v>33</v>
      </c>
      <c r="AX590" s="13" t="s">
        <v>72</v>
      </c>
      <c r="AY590" s="215" t="s">
        <v>146</v>
      </c>
    </row>
    <row r="591" spans="1:65" s="13" customFormat="1" ht="11.25">
      <c r="B591" s="205"/>
      <c r="C591" s="206"/>
      <c r="D591" s="201" t="s">
        <v>157</v>
      </c>
      <c r="E591" s="207" t="s">
        <v>19</v>
      </c>
      <c r="F591" s="208" t="s">
        <v>928</v>
      </c>
      <c r="G591" s="206"/>
      <c r="H591" s="209">
        <v>1</v>
      </c>
      <c r="I591" s="210"/>
      <c r="J591" s="206"/>
      <c r="K591" s="206"/>
      <c r="L591" s="211"/>
      <c r="M591" s="212"/>
      <c r="N591" s="213"/>
      <c r="O591" s="213"/>
      <c r="P591" s="213"/>
      <c r="Q591" s="213"/>
      <c r="R591" s="213"/>
      <c r="S591" s="213"/>
      <c r="T591" s="214"/>
      <c r="AT591" s="215" t="s">
        <v>157</v>
      </c>
      <c r="AU591" s="215" t="s">
        <v>82</v>
      </c>
      <c r="AV591" s="13" t="s">
        <v>82</v>
      </c>
      <c r="AW591" s="13" t="s">
        <v>33</v>
      </c>
      <c r="AX591" s="13" t="s">
        <v>72</v>
      </c>
      <c r="AY591" s="215" t="s">
        <v>146</v>
      </c>
    </row>
    <row r="592" spans="1:65" s="2" customFormat="1" ht="16.5" customHeight="1">
      <c r="A592" s="35"/>
      <c r="B592" s="36"/>
      <c r="C592" s="188" t="s">
        <v>929</v>
      </c>
      <c r="D592" s="188" t="s">
        <v>148</v>
      </c>
      <c r="E592" s="189" t="s">
        <v>930</v>
      </c>
      <c r="F592" s="190" t="s">
        <v>931</v>
      </c>
      <c r="G592" s="191" t="s">
        <v>383</v>
      </c>
      <c r="H592" s="192">
        <v>3</v>
      </c>
      <c r="I592" s="193"/>
      <c r="J592" s="194">
        <f>ROUND(I592*H592,2)</f>
        <v>0</v>
      </c>
      <c r="K592" s="190" t="s">
        <v>152</v>
      </c>
      <c r="L592" s="40"/>
      <c r="M592" s="195" t="s">
        <v>19</v>
      </c>
      <c r="N592" s="196" t="s">
        <v>43</v>
      </c>
      <c r="O592" s="65"/>
      <c r="P592" s="197">
        <f>O592*H592</f>
        <v>0</v>
      </c>
      <c r="Q592" s="197">
        <v>0</v>
      </c>
      <c r="R592" s="197">
        <f>Q592*H592</f>
        <v>0</v>
      </c>
      <c r="S592" s="197">
        <v>0.14899999999999999</v>
      </c>
      <c r="T592" s="198">
        <f>S592*H592</f>
        <v>0.44699999999999995</v>
      </c>
      <c r="U592" s="35"/>
      <c r="V592" s="35"/>
      <c r="W592" s="35"/>
      <c r="X592" s="35"/>
      <c r="Y592" s="35"/>
      <c r="Z592" s="35"/>
      <c r="AA592" s="35"/>
      <c r="AB592" s="35"/>
      <c r="AC592" s="35"/>
      <c r="AD592" s="35"/>
      <c r="AE592" s="35"/>
      <c r="AR592" s="199" t="s">
        <v>153</v>
      </c>
      <c r="AT592" s="199" t="s">
        <v>148</v>
      </c>
      <c r="AU592" s="199" t="s">
        <v>82</v>
      </c>
      <c r="AY592" s="18" t="s">
        <v>146</v>
      </c>
      <c r="BE592" s="200">
        <f>IF(N592="základní",J592,0)</f>
        <v>0</v>
      </c>
      <c r="BF592" s="200">
        <f>IF(N592="snížená",J592,0)</f>
        <v>0</v>
      </c>
      <c r="BG592" s="200">
        <f>IF(N592="zákl. přenesená",J592,0)</f>
        <v>0</v>
      </c>
      <c r="BH592" s="200">
        <f>IF(N592="sníž. přenesená",J592,0)</f>
        <v>0</v>
      </c>
      <c r="BI592" s="200">
        <f>IF(N592="nulová",J592,0)</f>
        <v>0</v>
      </c>
      <c r="BJ592" s="18" t="s">
        <v>80</v>
      </c>
      <c r="BK592" s="200">
        <f>ROUND(I592*H592,2)</f>
        <v>0</v>
      </c>
      <c r="BL592" s="18" t="s">
        <v>153</v>
      </c>
      <c r="BM592" s="199" t="s">
        <v>932</v>
      </c>
    </row>
    <row r="593" spans="1:65" s="2" customFormat="1" ht="19.5">
      <c r="A593" s="35"/>
      <c r="B593" s="36"/>
      <c r="C593" s="37"/>
      <c r="D593" s="201" t="s">
        <v>155</v>
      </c>
      <c r="E593" s="37"/>
      <c r="F593" s="202" t="s">
        <v>933</v>
      </c>
      <c r="G593" s="37"/>
      <c r="H593" s="37"/>
      <c r="I593" s="109"/>
      <c r="J593" s="37"/>
      <c r="K593" s="37"/>
      <c r="L593" s="40"/>
      <c r="M593" s="203"/>
      <c r="N593" s="204"/>
      <c r="O593" s="65"/>
      <c r="P593" s="65"/>
      <c r="Q593" s="65"/>
      <c r="R593" s="65"/>
      <c r="S593" s="65"/>
      <c r="T593" s="66"/>
      <c r="U593" s="35"/>
      <c r="V593" s="35"/>
      <c r="W593" s="35"/>
      <c r="X593" s="35"/>
      <c r="Y593" s="35"/>
      <c r="Z593" s="35"/>
      <c r="AA593" s="35"/>
      <c r="AB593" s="35"/>
      <c r="AC593" s="35"/>
      <c r="AD593" s="35"/>
      <c r="AE593" s="35"/>
      <c r="AT593" s="18" t="s">
        <v>155</v>
      </c>
      <c r="AU593" s="18" t="s">
        <v>82</v>
      </c>
    </row>
    <row r="594" spans="1:65" s="13" customFormat="1" ht="11.25">
      <c r="B594" s="205"/>
      <c r="C594" s="206"/>
      <c r="D594" s="201" t="s">
        <v>157</v>
      </c>
      <c r="E594" s="207" t="s">
        <v>19</v>
      </c>
      <c r="F594" s="208" t="s">
        <v>934</v>
      </c>
      <c r="G594" s="206"/>
      <c r="H594" s="209">
        <v>1</v>
      </c>
      <c r="I594" s="210"/>
      <c r="J594" s="206"/>
      <c r="K594" s="206"/>
      <c r="L594" s="211"/>
      <c r="M594" s="212"/>
      <c r="N594" s="213"/>
      <c r="O594" s="213"/>
      <c r="P594" s="213"/>
      <c r="Q594" s="213"/>
      <c r="R594" s="213"/>
      <c r="S594" s="213"/>
      <c r="T594" s="214"/>
      <c r="AT594" s="215" t="s">
        <v>157</v>
      </c>
      <c r="AU594" s="215" t="s">
        <v>82</v>
      </c>
      <c r="AV594" s="13" t="s">
        <v>82</v>
      </c>
      <c r="AW594" s="13" t="s">
        <v>33</v>
      </c>
      <c r="AX594" s="13" t="s">
        <v>72</v>
      </c>
      <c r="AY594" s="215" t="s">
        <v>146</v>
      </c>
    </row>
    <row r="595" spans="1:65" s="13" customFormat="1" ht="11.25">
      <c r="B595" s="205"/>
      <c r="C595" s="206"/>
      <c r="D595" s="201" t="s">
        <v>157</v>
      </c>
      <c r="E595" s="207" t="s">
        <v>19</v>
      </c>
      <c r="F595" s="208" t="s">
        <v>935</v>
      </c>
      <c r="G595" s="206"/>
      <c r="H595" s="209">
        <v>2</v>
      </c>
      <c r="I595" s="210"/>
      <c r="J595" s="206"/>
      <c r="K595" s="206"/>
      <c r="L595" s="211"/>
      <c r="M595" s="212"/>
      <c r="N595" s="213"/>
      <c r="O595" s="213"/>
      <c r="P595" s="213"/>
      <c r="Q595" s="213"/>
      <c r="R595" s="213"/>
      <c r="S595" s="213"/>
      <c r="T595" s="214"/>
      <c r="AT595" s="215" t="s">
        <v>157</v>
      </c>
      <c r="AU595" s="215" t="s">
        <v>82</v>
      </c>
      <c r="AV595" s="13" t="s">
        <v>82</v>
      </c>
      <c r="AW595" s="13" t="s">
        <v>33</v>
      </c>
      <c r="AX595" s="13" t="s">
        <v>72</v>
      </c>
      <c r="AY595" s="215" t="s">
        <v>146</v>
      </c>
    </row>
    <row r="596" spans="1:65" s="2" customFormat="1" ht="16.5" customHeight="1">
      <c r="A596" s="35"/>
      <c r="B596" s="36"/>
      <c r="C596" s="188" t="s">
        <v>936</v>
      </c>
      <c r="D596" s="188" t="s">
        <v>148</v>
      </c>
      <c r="E596" s="189" t="s">
        <v>937</v>
      </c>
      <c r="F596" s="190" t="s">
        <v>938</v>
      </c>
      <c r="G596" s="191" t="s">
        <v>151</v>
      </c>
      <c r="H596" s="192">
        <v>1.7050000000000001</v>
      </c>
      <c r="I596" s="193"/>
      <c r="J596" s="194">
        <f>ROUND(I596*H596,2)</f>
        <v>0</v>
      </c>
      <c r="K596" s="190" t="s">
        <v>152</v>
      </c>
      <c r="L596" s="40"/>
      <c r="M596" s="195" t="s">
        <v>19</v>
      </c>
      <c r="N596" s="196" t="s">
        <v>43</v>
      </c>
      <c r="O596" s="65"/>
      <c r="P596" s="197">
        <f>O596*H596</f>
        <v>0</v>
      </c>
      <c r="Q596" s="197">
        <v>0</v>
      </c>
      <c r="R596" s="197">
        <f>Q596*H596</f>
        <v>0</v>
      </c>
      <c r="S596" s="197">
        <v>0.187</v>
      </c>
      <c r="T596" s="198">
        <f>S596*H596</f>
        <v>0.31883500000000004</v>
      </c>
      <c r="U596" s="35"/>
      <c r="V596" s="35"/>
      <c r="W596" s="35"/>
      <c r="X596" s="35"/>
      <c r="Y596" s="35"/>
      <c r="Z596" s="35"/>
      <c r="AA596" s="35"/>
      <c r="AB596" s="35"/>
      <c r="AC596" s="35"/>
      <c r="AD596" s="35"/>
      <c r="AE596" s="35"/>
      <c r="AR596" s="199" t="s">
        <v>153</v>
      </c>
      <c r="AT596" s="199" t="s">
        <v>148</v>
      </c>
      <c r="AU596" s="199" t="s">
        <v>82</v>
      </c>
      <c r="AY596" s="18" t="s">
        <v>146</v>
      </c>
      <c r="BE596" s="200">
        <f>IF(N596="základní",J596,0)</f>
        <v>0</v>
      </c>
      <c r="BF596" s="200">
        <f>IF(N596="snížená",J596,0)</f>
        <v>0</v>
      </c>
      <c r="BG596" s="200">
        <f>IF(N596="zákl. přenesená",J596,0)</f>
        <v>0</v>
      </c>
      <c r="BH596" s="200">
        <f>IF(N596="sníž. přenesená",J596,0)</f>
        <v>0</v>
      </c>
      <c r="BI596" s="200">
        <f>IF(N596="nulová",J596,0)</f>
        <v>0</v>
      </c>
      <c r="BJ596" s="18" t="s">
        <v>80</v>
      </c>
      <c r="BK596" s="200">
        <f>ROUND(I596*H596,2)</f>
        <v>0</v>
      </c>
      <c r="BL596" s="18" t="s">
        <v>153</v>
      </c>
      <c r="BM596" s="199" t="s">
        <v>939</v>
      </c>
    </row>
    <row r="597" spans="1:65" s="2" customFormat="1" ht="19.5">
      <c r="A597" s="35"/>
      <c r="B597" s="36"/>
      <c r="C597" s="37"/>
      <c r="D597" s="201" t="s">
        <v>155</v>
      </c>
      <c r="E597" s="37"/>
      <c r="F597" s="202" t="s">
        <v>940</v>
      </c>
      <c r="G597" s="37"/>
      <c r="H597" s="37"/>
      <c r="I597" s="109"/>
      <c r="J597" s="37"/>
      <c r="K597" s="37"/>
      <c r="L597" s="40"/>
      <c r="M597" s="203"/>
      <c r="N597" s="204"/>
      <c r="O597" s="65"/>
      <c r="P597" s="65"/>
      <c r="Q597" s="65"/>
      <c r="R597" s="65"/>
      <c r="S597" s="65"/>
      <c r="T597" s="66"/>
      <c r="U597" s="35"/>
      <c r="V597" s="35"/>
      <c r="W597" s="35"/>
      <c r="X597" s="35"/>
      <c r="Y597" s="35"/>
      <c r="Z597" s="35"/>
      <c r="AA597" s="35"/>
      <c r="AB597" s="35"/>
      <c r="AC597" s="35"/>
      <c r="AD597" s="35"/>
      <c r="AE597" s="35"/>
      <c r="AT597" s="18" t="s">
        <v>155</v>
      </c>
      <c r="AU597" s="18" t="s">
        <v>82</v>
      </c>
    </row>
    <row r="598" spans="1:65" s="14" customFormat="1" ht="11.25">
      <c r="B598" s="216"/>
      <c r="C598" s="217"/>
      <c r="D598" s="201" t="s">
        <v>157</v>
      </c>
      <c r="E598" s="218" t="s">
        <v>19</v>
      </c>
      <c r="F598" s="219" t="s">
        <v>941</v>
      </c>
      <c r="G598" s="217"/>
      <c r="H598" s="218" t="s">
        <v>19</v>
      </c>
      <c r="I598" s="220"/>
      <c r="J598" s="217"/>
      <c r="K598" s="217"/>
      <c r="L598" s="221"/>
      <c r="M598" s="222"/>
      <c r="N598" s="223"/>
      <c r="O598" s="223"/>
      <c r="P598" s="223"/>
      <c r="Q598" s="223"/>
      <c r="R598" s="223"/>
      <c r="S598" s="223"/>
      <c r="T598" s="224"/>
      <c r="AT598" s="225" t="s">
        <v>157</v>
      </c>
      <c r="AU598" s="225" t="s">
        <v>82</v>
      </c>
      <c r="AV598" s="14" t="s">
        <v>80</v>
      </c>
      <c r="AW598" s="14" t="s">
        <v>33</v>
      </c>
      <c r="AX598" s="14" t="s">
        <v>72</v>
      </c>
      <c r="AY598" s="225" t="s">
        <v>146</v>
      </c>
    </row>
    <row r="599" spans="1:65" s="13" customFormat="1" ht="11.25">
      <c r="B599" s="205"/>
      <c r="C599" s="206"/>
      <c r="D599" s="201" t="s">
        <v>157</v>
      </c>
      <c r="E599" s="207" t="s">
        <v>19</v>
      </c>
      <c r="F599" s="208" t="s">
        <v>942</v>
      </c>
      <c r="G599" s="206"/>
      <c r="H599" s="209">
        <v>1.0840000000000001</v>
      </c>
      <c r="I599" s="210"/>
      <c r="J599" s="206"/>
      <c r="K599" s="206"/>
      <c r="L599" s="211"/>
      <c r="M599" s="212"/>
      <c r="N599" s="213"/>
      <c r="O599" s="213"/>
      <c r="P599" s="213"/>
      <c r="Q599" s="213"/>
      <c r="R599" s="213"/>
      <c r="S599" s="213"/>
      <c r="T599" s="214"/>
      <c r="AT599" s="215" t="s">
        <v>157</v>
      </c>
      <c r="AU599" s="215" t="s">
        <v>82</v>
      </c>
      <c r="AV599" s="13" t="s">
        <v>82</v>
      </c>
      <c r="AW599" s="13" t="s">
        <v>33</v>
      </c>
      <c r="AX599" s="13" t="s">
        <v>72</v>
      </c>
      <c r="AY599" s="215" t="s">
        <v>146</v>
      </c>
    </row>
    <row r="600" spans="1:65" s="13" customFormat="1" ht="11.25">
      <c r="B600" s="205"/>
      <c r="C600" s="206"/>
      <c r="D600" s="201" t="s">
        <v>157</v>
      </c>
      <c r="E600" s="207" t="s">
        <v>19</v>
      </c>
      <c r="F600" s="208" t="s">
        <v>943</v>
      </c>
      <c r="G600" s="206"/>
      <c r="H600" s="209">
        <v>0.621</v>
      </c>
      <c r="I600" s="210"/>
      <c r="J600" s="206"/>
      <c r="K600" s="206"/>
      <c r="L600" s="211"/>
      <c r="M600" s="212"/>
      <c r="N600" s="213"/>
      <c r="O600" s="213"/>
      <c r="P600" s="213"/>
      <c r="Q600" s="213"/>
      <c r="R600" s="213"/>
      <c r="S600" s="213"/>
      <c r="T600" s="214"/>
      <c r="AT600" s="215" t="s">
        <v>157</v>
      </c>
      <c r="AU600" s="215" t="s">
        <v>82</v>
      </c>
      <c r="AV600" s="13" t="s">
        <v>82</v>
      </c>
      <c r="AW600" s="13" t="s">
        <v>33</v>
      </c>
      <c r="AX600" s="13" t="s">
        <v>72</v>
      </c>
      <c r="AY600" s="215" t="s">
        <v>146</v>
      </c>
    </row>
    <row r="601" spans="1:65" s="2" customFormat="1" ht="16.5" customHeight="1">
      <c r="A601" s="35"/>
      <c r="B601" s="36"/>
      <c r="C601" s="188" t="s">
        <v>944</v>
      </c>
      <c r="D601" s="188" t="s">
        <v>148</v>
      </c>
      <c r="E601" s="189" t="s">
        <v>945</v>
      </c>
      <c r="F601" s="190" t="s">
        <v>946</v>
      </c>
      <c r="G601" s="191" t="s">
        <v>151</v>
      </c>
      <c r="H601" s="192">
        <v>0.82899999999999996</v>
      </c>
      <c r="I601" s="193"/>
      <c r="J601" s="194">
        <f>ROUND(I601*H601,2)</f>
        <v>0</v>
      </c>
      <c r="K601" s="190" t="s">
        <v>152</v>
      </c>
      <c r="L601" s="40"/>
      <c r="M601" s="195" t="s">
        <v>19</v>
      </c>
      <c r="N601" s="196" t="s">
        <v>43</v>
      </c>
      <c r="O601" s="65"/>
      <c r="P601" s="197">
        <f>O601*H601</f>
        <v>0</v>
      </c>
      <c r="Q601" s="197">
        <v>0</v>
      </c>
      <c r="R601" s="197">
        <f>Q601*H601</f>
        <v>0</v>
      </c>
      <c r="S601" s="197">
        <v>0.27</v>
      </c>
      <c r="T601" s="198">
        <f>S601*H601</f>
        <v>0.22383</v>
      </c>
      <c r="U601" s="35"/>
      <c r="V601" s="35"/>
      <c r="W601" s="35"/>
      <c r="X601" s="35"/>
      <c r="Y601" s="35"/>
      <c r="Z601" s="35"/>
      <c r="AA601" s="35"/>
      <c r="AB601" s="35"/>
      <c r="AC601" s="35"/>
      <c r="AD601" s="35"/>
      <c r="AE601" s="35"/>
      <c r="AR601" s="199" t="s">
        <v>153</v>
      </c>
      <c r="AT601" s="199" t="s">
        <v>148</v>
      </c>
      <c r="AU601" s="199" t="s">
        <v>82</v>
      </c>
      <c r="AY601" s="18" t="s">
        <v>146</v>
      </c>
      <c r="BE601" s="200">
        <f>IF(N601="základní",J601,0)</f>
        <v>0</v>
      </c>
      <c r="BF601" s="200">
        <f>IF(N601="snížená",J601,0)</f>
        <v>0</v>
      </c>
      <c r="BG601" s="200">
        <f>IF(N601="zákl. přenesená",J601,0)</f>
        <v>0</v>
      </c>
      <c r="BH601" s="200">
        <f>IF(N601="sníž. přenesená",J601,0)</f>
        <v>0</v>
      </c>
      <c r="BI601" s="200">
        <f>IF(N601="nulová",J601,0)</f>
        <v>0</v>
      </c>
      <c r="BJ601" s="18" t="s">
        <v>80</v>
      </c>
      <c r="BK601" s="200">
        <f>ROUND(I601*H601,2)</f>
        <v>0</v>
      </c>
      <c r="BL601" s="18" t="s">
        <v>153</v>
      </c>
      <c r="BM601" s="199" t="s">
        <v>947</v>
      </c>
    </row>
    <row r="602" spans="1:65" s="2" customFormat="1" ht="19.5">
      <c r="A602" s="35"/>
      <c r="B602" s="36"/>
      <c r="C602" s="37"/>
      <c r="D602" s="201" t="s">
        <v>155</v>
      </c>
      <c r="E602" s="37"/>
      <c r="F602" s="202" t="s">
        <v>948</v>
      </c>
      <c r="G602" s="37"/>
      <c r="H602" s="37"/>
      <c r="I602" s="109"/>
      <c r="J602" s="37"/>
      <c r="K602" s="37"/>
      <c r="L602" s="40"/>
      <c r="M602" s="203"/>
      <c r="N602" s="204"/>
      <c r="O602" s="65"/>
      <c r="P602" s="65"/>
      <c r="Q602" s="65"/>
      <c r="R602" s="65"/>
      <c r="S602" s="65"/>
      <c r="T602" s="66"/>
      <c r="U602" s="35"/>
      <c r="V602" s="35"/>
      <c r="W602" s="35"/>
      <c r="X602" s="35"/>
      <c r="Y602" s="35"/>
      <c r="Z602" s="35"/>
      <c r="AA602" s="35"/>
      <c r="AB602" s="35"/>
      <c r="AC602" s="35"/>
      <c r="AD602" s="35"/>
      <c r="AE602" s="35"/>
      <c r="AT602" s="18" t="s">
        <v>155</v>
      </c>
      <c r="AU602" s="18" t="s">
        <v>82</v>
      </c>
    </row>
    <row r="603" spans="1:65" s="13" customFormat="1" ht="11.25">
      <c r="B603" s="205"/>
      <c r="C603" s="206"/>
      <c r="D603" s="201" t="s">
        <v>157</v>
      </c>
      <c r="E603" s="207" t="s">
        <v>19</v>
      </c>
      <c r="F603" s="208" t="s">
        <v>949</v>
      </c>
      <c r="G603" s="206"/>
      <c r="H603" s="209">
        <v>0.82899999999999996</v>
      </c>
      <c r="I603" s="210"/>
      <c r="J603" s="206"/>
      <c r="K603" s="206"/>
      <c r="L603" s="211"/>
      <c r="M603" s="212"/>
      <c r="N603" s="213"/>
      <c r="O603" s="213"/>
      <c r="P603" s="213"/>
      <c r="Q603" s="213"/>
      <c r="R603" s="213"/>
      <c r="S603" s="213"/>
      <c r="T603" s="214"/>
      <c r="AT603" s="215" t="s">
        <v>157</v>
      </c>
      <c r="AU603" s="215" t="s">
        <v>82</v>
      </c>
      <c r="AV603" s="13" t="s">
        <v>82</v>
      </c>
      <c r="AW603" s="13" t="s">
        <v>33</v>
      </c>
      <c r="AX603" s="13" t="s">
        <v>72</v>
      </c>
      <c r="AY603" s="215" t="s">
        <v>146</v>
      </c>
    </row>
    <row r="604" spans="1:65" s="2" customFormat="1" ht="16.5" customHeight="1">
      <c r="A604" s="35"/>
      <c r="B604" s="36"/>
      <c r="C604" s="188" t="s">
        <v>950</v>
      </c>
      <c r="D604" s="188" t="s">
        <v>148</v>
      </c>
      <c r="E604" s="189" t="s">
        <v>951</v>
      </c>
      <c r="F604" s="190" t="s">
        <v>952</v>
      </c>
      <c r="G604" s="191" t="s">
        <v>161</v>
      </c>
      <c r="H604" s="192">
        <v>0.3</v>
      </c>
      <c r="I604" s="193"/>
      <c r="J604" s="194">
        <f>ROUND(I604*H604,2)</f>
        <v>0</v>
      </c>
      <c r="K604" s="190" t="s">
        <v>152</v>
      </c>
      <c r="L604" s="40"/>
      <c r="M604" s="195" t="s">
        <v>19</v>
      </c>
      <c r="N604" s="196" t="s">
        <v>43</v>
      </c>
      <c r="O604" s="65"/>
      <c r="P604" s="197">
        <f>O604*H604</f>
        <v>0</v>
      </c>
      <c r="Q604" s="197">
        <v>0</v>
      </c>
      <c r="R604" s="197">
        <f>Q604*H604</f>
        <v>0</v>
      </c>
      <c r="S604" s="197">
        <v>1.8</v>
      </c>
      <c r="T604" s="198">
        <f>S604*H604</f>
        <v>0.54</v>
      </c>
      <c r="U604" s="35"/>
      <c r="V604" s="35"/>
      <c r="W604" s="35"/>
      <c r="X604" s="35"/>
      <c r="Y604" s="35"/>
      <c r="Z604" s="35"/>
      <c r="AA604" s="35"/>
      <c r="AB604" s="35"/>
      <c r="AC604" s="35"/>
      <c r="AD604" s="35"/>
      <c r="AE604" s="35"/>
      <c r="AR604" s="199" t="s">
        <v>153</v>
      </c>
      <c r="AT604" s="199" t="s">
        <v>148</v>
      </c>
      <c r="AU604" s="199" t="s">
        <v>82</v>
      </c>
      <c r="AY604" s="18" t="s">
        <v>146</v>
      </c>
      <c r="BE604" s="200">
        <f>IF(N604="základní",J604,0)</f>
        <v>0</v>
      </c>
      <c r="BF604" s="200">
        <f>IF(N604="snížená",J604,0)</f>
        <v>0</v>
      </c>
      <c r="BG604" s="200">
        <f>IF(N604="zákl. přenesená",J604,0)</f>
        <v>0</v>
      </c>
      <c r="BH604" s="200">
        <f>IF(N604="sníž. přenesená",J604,0)</f>
        <v>0</v>
      </c>
      <c r="BI604" s="200">
        <f>IF(N604="nulová",J604,0)</f>
        <v>0</v>
      </c>
      <c r="BJ604" s="18" t="s">
        <v>80</v>
      </c>
      <c r="BK604" s="200">
        <f>ROUND(I604*H604,2)</f>
        <v>0</v>
      </c>
      <c r="BL604" s="18" t="s">
        <v>153</v>
      </c>
      <c r="BM604" s="199" t="s">
        <v>953</v>
      </c>
    </row>
    <row r="605" spans="1:65" s="2" customFormat="1" ht="19.5">
      <c r="A605" s="35"/>
      <c r="B605" s="36"/>
      <c r="C605" s="37"/>
      <c r="D605" s="201" t="s">
        <v>155</v>
      </c>
      <c r="E605" s="37"/>
      <c r="F605" s="202" t="s">
        <v>954</v>
      </c>
      <c r="G605" s="37"/>
      <c r="H605" s="37"/>
      <c r="I605" s="109"/>
      <c r="J605" s="37"/>
      <c r="K605" s="37"/>
      <c r="L605" s="40"/>
      <c r="M605" s="203"/>
      <c r="N605" s="204"/>
      <c r="O605" s="65"/>
      <c r="P605" s="65"/>
      <c r="Q605" s="65"/>
      <c r="R605" s="65"/>
      <c r="S605" s="65"/>
      <c r="T605" s="66"/>
      <c r="U605" s="35"/>
      <c r="V605" s="35"/>
      <c r="W605" s="35"/>
      <c r="X605" s="35"/>
      <c r="Y605" s="35"/>
      <c r="Z605" s="35"/>
      <c r="AA605" s="35"/>
      <c r="AB605" s="35"/>
      <c r="AC605" s="35"/>
      <c r="AD605" s="35"/>
      <c r="AE605" s="35"/>
      <c r="AT605" s="18" t="s">
        <v>155</v>
      </c>
      <c r="AU605" s="18" t="s">
        <v>82</v>
      </c>
    </row>
    <row r="606" spans="1:65" s="13" customFormat="1" ht="11.25">
      <c r="B606" s="205"/>
      <c r="C606" s="206"/>
      <c r="D606" s="201" t="s">
        <v>157</v>
      </c>
      <c r="E606" s="207" t="s">
        <v>19</v>
      </c>
      <c r="F606" s="208" t="s">
        <v>955</v>
      </c>
      <c r="G606" s="206"/>
      <c r="H606" s="209">
        <v>0.3</v>
      </c>
      <c r="I606" s="210"/>
      <c r="J606" s="206"/>
      <c r="K606" s="206"/>
      <c r="L606" s="211"/>
      <c r="M606" s="212"/>
      <c r="N606" s="213"/>
      <c r="O606" s="213"/>
      <c r="P606" s="213"/>
      <c r="Q606" s="213"/>
      <c r="R606" s="213"/>
      <c r="S606" s="213"/>
      <c r="T606" s="214"/>
      <c r="AT606" s="215" t="s">
        <v>157</v>
      </c>
      <c r="AU606" s="215" t="s">
        <v>82</v>
      </c>
      <c r="AV606" s="13" t="s">
        <v>82</v>
      </c>
      <c r="AW606" s="13" t="s">
        <v>33</v>
      </c>
      <c r="AX606" s="13" t="s">
        <v>72</v>
      </c>
      <c r="AY606" s="215" t="s">
        <v>146</v>
      </c>
    </row>
    <row r="607" spans="1:65" s="2" customFormat="1" ht="16.5" customHeight="1">
      <c r="A607" s="35"/>
      <c r="B607" s="36"/>
      <c r="C607" s="188" t="s">
        <v>956</v>
      </c>
      <c r="D607" s="188" t="s">
        <v>148</v>
      </c>
      <c r="E607" s="189" t="s">
        <v>957</v>
      </c>
      <c r="F607" s="190" t="s">
        <v>958</v>
      </c>
      <c r="G607" s="191" t="s">
        <v>161</v>
      </c>
      <c r="H607" s="192">
        <v>1.123</v>
      </c>
      <c r="I607" s="193"/>
      <c r="J607" s="194">
        <f>ROUND(I607*H607,2)</f>
        <v>0</v>
      </c>
      <c r="K607" s="190" t="s">
        <v>152</v>
      </c>
      <c r="L607" s="40"/>
      <c r="M607" s="195" t="s">
        <v>19</v>
      </c>
      <c r="N607" s="196" t="s">
        <v>43</v>
      </c>
      <c r="O607" s="65"/>
      <c r="P607" s="197">
        <f>O607*H607</f>
        <v>0</v>
      </c>
      <c r="Q607" s="197">
        <v>0</v>
      </c>
      <c r="R607" s="197">
        <f>Q607*H607</f>
        <v>0</v>
      </c>
      <c r="S607" s="197">
        <v>1.8</v>
      </c>
      <c r="T607" s="198">
        <f>S607*H607</f>
        <v>2.0213999999999999</v>
      </c>
      <c r="U607" s="35"/>
      <c r="V607" s="35"/>
      <c r="W607" s="35"/>
      <c r="X607" s="35"/>
      <c r="Y607" s="35"/>
      <c r="Z607" s="35"/>
      <c r="AA607" s="35"/>
      <c r="AB607" s="35"/>
      <c r="AC607" s="35"/>
      <c r="AD607" s="35"/>
      <c r="AE607" s="35"/>
      <c r="AR607" s="199" t="s">
        <v>153</v>
      </c>
      <c r="AT607" s="199" t="s">
        <v>148</v>
      </c>
      <c r="AU607" s="199" t="s">
        <v>82</v>
      </c>
      <c r="AY607" s="18" t="s">
        <v>146</v>
      </c>
      <c r="BE607" s="200">
        <f>IF(N607="základní",J607,0)</f>
        <v>0</v>
      </c>
      <c r="BF607" s="200">
        <f>IF(N607="snížená",J607,0)</f>
        <v>0</v>
      </c>
      <c r="BG607" s="200">
        <f>IF(N607="zákl. přenesená",J607,0)</f>
        <v>0</v>
      </c>
      <c r="BH607" s="200">
        <f>IF(N607="sníž. přenesená",J607,0)</f>
        <v>0</v>
      </c>
      <c r="BI607" s="200">
        <f>IF(N607="nulová",J607,0)</f>
        <v>0</v>
      </c>
      <c r="BJ607" s="18" t="s">
        <v>80</v>
      </c>
      <c r="BK607" s="200">
        <f>ROUND(I607*H607,2)</f>
        <v>0</v>
      </c>
      <c r="BL607" s="18" t="s">
        <v>153</v>
      </c>
      <c r="BM607" s="199" t="s">
        <v>959</v>
      </c>
    </row>
    <row r="608" spans="1:65" s="2" customFormat="1" ht="19.5">
      <c r="A608" s="35"/>
      <c r="B608" s="36"/>
      <c r="C608" s="37"/>
      <c r="D608" s="201" t="s">
        <v>155</v>
      </c>
      <c r="E608" s="37"/>
      <c r="F608" s="202" t="s">
        <v>960</v>
      </c>
      <c r="G608" s="37"/>
      <c r="H608" s="37"/>
      <c r="I608" s="109"/>
      <c r="J608" s="37"/>
      <c r="K608" s="37"/>
      <c r="L608" s="40"/>
      <c r="M608" s="203"/>
      <c r="N608" s="204"/>
      <c r="O608" s="65"/>
      <c r="P608" s="65"/>
      <c r="Q608" s="65"/>
      <c r="R608" s="65"/>
      <c r="S608" s="65"/>
      <c r="T608" s="66"/>
      <c r="U608" s="35"/>
      <c r="V608" s="35"/>
      <c r="W608" s="35"/>
      <c r="X608" s="35"/>
      <c r="Y608" s="35"/>
      <c r="Z608" s="35"/>
      <c r="AA608" s="35"/>
      <c r="AB608" s="35"/>
      <c r="AC608" s="35"/>
      <c r="AD608" s="35"/>
      <c r="AE608" s="35"/>
      <c r="AT608" s="18" t="s">
        <v>155</v>
      </c>
      <c r="AU608" s="18" t="s">
        <v>82</v>
      </c>
    </row>
    <row r="609" spans="1:65" s="13" customFormat="1" ht="11.25">
      <c r="B609" s="205"/>
      <c r="C609" s="206"/>
      <c r="D609" s="201" t="s">
        <v>157</v>
      </c>
      <c r="E609" s="207" t="s">
        <v>19</v>
      </c>
      <c r="F609" s="208" t="s">
        <v>961</v>
      </c>
      <c r="G609" s="206"/>
      <c r="H609" s="209">
        <v>1.123</v>
      </c>
      <c r="I609" s="210"/>
      <c r="J609" s="206"/>
      <c r="K609" s="206"/>
      <c r="L609" s="211"/>
      <c r="M609" s="212"/>
      <c r="N609" s="213"/>
      <c r="O609" s="213"/>
      <c r="P609" s="213"/>
      <c r="Q609" s="213"/>
      <c r="R609" s="213"/>
      <c r="S609" s="213"/>
      <c r="T609" s="214"/>
      <c r="AT609" s="215" t="s">
        <v>157</v>
      </c>
      <c r="AU609" s="215" t="s">
        <v>82</v>
      </c>
      <c r="AV609" s="13" t="s">
        <v>82</v>
      </c>
      <c r="AW609" s="13" t="s">
        <v>33</v>
      </c>
      <c r="AX609" s="13" t="s">
        <v>72</v>
      </c>
      <c r="AY609" s="215" t="s">
        <v>146</v>
      </c>
    </row>
    <row r="610" spans="1:65" s="2" customFormat="1" ht="16.5" customHeight="1">
      <c r="A610" s="35"/>
      <c r="B610" s="36"/>
      <c r="C610" s="188" t="s">
        <v>962</v>
      </c>
      <c r="D610" s="188" t="s">
        <v>148</v>
      </c>
      <c r="E610" s="189" t="s">
        <v>963</v>
      </c>
      <c r="F610" s="190" t="s">
        <v>964</v>
      </c>
      <c r="G610" s="191" t="s">
        <v>383</v>
      </c>
      <c r="H610" s="192">
        <v>8</v>
      </c>
      <c r="I610" s="193"/>
      <c r="J610" s="194">
        <f>ROUND(I610*H610,2)</f>
        <v>0</v>
      </c>
      <c r="K610" s="190" t="s">
        <v>152</v>
      </c>
      <c r="L610" s="40"/>
      <c r="M610" s="195" t="s">
        <v>19</v>
      </c>
      <c r="N610" s="196" t="s">
        <v>43</v>
      </c>
      <c r="O610" s="65"/>
      <c r="P610" s="197">
        <f>O610*H610</f>
        <v>0</v>
      </c>
      <c r="Q610" s="197">
        <v>0</v>
      </c>
      <c r="R610" s="197">
        <f>Q610*H610</f>
        <v>0</v>
      </c>
      <c r="S610" s="197">
        <v>8.0000000000000002E-3</v>
      </c>
      <c r="T610" s="198">
        <f>S610*H610</f>
        <v>6.4000000000000001E-2</v>
      </c>
      <c r="U610" s="35"/>
      <c r="V610" s="35"/>
      <c r="W610" s="35"/>
      <c r="X610" s="35"/>
      <c r="Y610" s="35"/>
      <c r="Z610" s="35"/>
      <c r="AA610" s="35"/>
      <c r="AB610" s="35"/>
      <c r="AC610" s="35"/>
      <c r="AD610" s="35"/>
      <c r="AE610" s="35"/>
      <c r="AR610" s="199" t="s">
        <v>153</v>
      </c>
      <c r="AT610" s="199" t="s">
        <v>148</v>
      </c>
      <c r="AU610" s="199" t="s">
        <v>82</v>
      </c>
      <c r="AY610" s="18" t="s">
        <v>146</v>
      </c>
      <c r="BE610" s="200">
        <f>IF(N610="základní",J610,0)</f>
        <v>0</v>
      </c>
      <c r="BF610" s="200">
        <f>IF(N610="snížená",J610,0)</f>
        <v>0</v>
      </c>
      <c r="BG610" s="200">
        <f>IF(N610="zákl. přenesená",J610,0)</f>
        <v>0</v>
      </c>
      <c r="BH610" s="200">
        <f>IF(N610="sníž. přenesená",J610,0)</f>
        <v>0</v>
      </c>
      <c r="BI610" s="200">
        <f>IF(N610="nulová",J610,0)</f>
        <v>0</v>
      </c>
      <c r="BJ610" s="18" t="s">
        <v>80</v>
      </c>
      <c r="BK610" s="200">
        <f>ROUND(I610*H610,2)</f>
        <v>0</v>
      </c>
      <c r="BL610" s="18" t="s">
        <v>153</v>
      </c>
      <c r="BM610" s="199" t="s">
        <v>965</v>
      </c>
    </row>
    <row r="611" spans="1:65" s="2" customFormat="1" ht="11.25">
      <c r="A611" s="35"/>
      <c r="B611" s="36"/>
      <c r="C611" s="37"/>
      <c r="D611" s="201" t="s">
        <v>155</v>
      </c>
      <c r="E611" s="37"/>
      <c r="F611" s="202" t="s">
        <v>966</v>
      </c>
      <c r="G611" s="37"/>
      <c r="H611" s="37"/>
      <c r="I611" s="109"/>
      <c r="J611" s="37"/>
      <c r="K611" s="37"/>
      <c r="L611" s="40"/>
      <c r="M611" s="203"/>
      <c r="N611" s="204"/>
      <c r="O611" s="65"/>
      <c r="P611" s="65"/>
      <c r="Q611" s="65"/>
      <c r="R611" s="65"/>
      <c r="S611" s="65"/>
      <c r="T611" s="66"/>
      <c r="U611" s="35"/>
      <c r="V611" s="35"/>
      <c r="W611" s="35"/>
      <c r="X611" s="35"/>
      <c r="Y611" s="35"/>
      <c r="Z611" s="35"/>
      <c r="AA611" s="35"/>
      <c r="AB611" s="35"/>
      <c r="AC611" s="35"/>
      <c r="AD611" s="35"/>
      <c r="AE611" s="35"/>
      <c r="AT611" s="18" t="s">
        <v>155</v>
      </c>
      <c r="AU611" s="18" t="s">
        <v>82</v>
      </c>
    </row>
    <row r="612" spans="1:65" s="13" customFormat="1" ht="11.25">
      <c r="B612" s="205"/>
      <c r="C612" s="206"/>
      <c r="D612" s="201" t="s">
        <v>157</v>
      </c>
      <c r="E612" s="207" t="s">
        <v>19</v>
      </c>
      <c r="F612" s="208" t="s">
        <v>967</v>
      </c>
      <c r="G612" s="206"/>
      <c r="H612" s="209">
        <v>8</v>
      </c>
      <c r="I612" s="210"/>
      <c r="J612" s="206"/>
      <c r="K612" s="206"/>
      <c r="L612" s="211"/>
      <c r="M612" s="212"/>
      <c r="N612" s="213"/>
      <c r="O612" s="213"/>
      <c r="P612" s="213"/>
      <c r="Q612" s="213"/>
      <c r="R612" s="213"/>
      <c r="S612" s="213"/>
      <c r="T612" s="214"/>
      <c r="AT612" s="215" t="s">
        <v>157</v>
      </c>
      <c r="AU612" s="215" t="s">
        <v>82</v>
      </c>
      <c r="AV612" s="13" t="s">
        <v>82</v>
      </c>
      <c r="AW612" s="13" t="s">
        <v>33</v>
      </c>
      <c r="AX612" s="13" t="s">
        <v>72</v>
      </c>
      <c r="AY612" s="215" t="s">
        <v>146</v>
      </c>
    </row>
    <row r="613" spans="1:65" s="2" customFormat="1" ht="16.5" customHeight="1">
      <c r="A613" s="35"/>
      <c r="B613" s="36"/>
      <c r="C613" s="188" t="s">
        <v>968</v>
      </c>
      <c r="D613" s="188" t="s">
        <v>148</v>
      </c>
      <c r="E613" s="189" t="s">
        <v>969</v>
      </c>
      <c r="F613" s="190" t="s">
        <v>970</v>
      </c>
      <c r="G613" s="191" t="s">
        <v>383</v>
      </c>
      <c r="H613" s="192">
        <v>3</v>
      </c>
      <c r="I613" s="193"/>
      <c r="J613" s="194">
        <f>ROUND(I613*H613,2)</f>
        <v>0</v>
      </c>
      <c r="K613" s="190" t="s">
        <v>152</v>
      </c>
      <c r="L613" s="40"/>
      <c r="M613" s="195" t="s">
        <v>19</v>
      </c>
      <c r="N613" s="196" t="s">
        <v>43</v>
      </c>
      <c r="O613" s="65"/>
      <c r="P613" s="197">
        <f>O613*H613</f>
        <v>0</v>
      </c>
      <c r="Q613" s="197">
        <v>0</v>
      </c>
      <c r="R613" s="197">
        <f>Q613*H613</f>
        <v>0</v>
      </c>
      <c r="S613" s="197">
        <v>3.2000000000000001E-2</v>
      </c>
      <c r="T613" s="198">
        <f>S613*H613</f>
        <v>9.6000000000000002E-2</v>
      </c>
      <c r="U613" s="35"/>
      <c r="V613" s="35"/>
      <c r="W613" s="35"/>
      <c r="X613" s="35"/>
      <c r="Y613" s="35"/>
      <c r="Z613" s="35"/>
      <c r="AA613" s="35"/>
      <c r="AB613" s="35"/>
      <c r="AC613" s="35"/>
      <c r="AD613" s="35"/>
      <c r="AE613" s="35"/>
      <c r="AR613" s="199" t="s">
        <v>153</v>
      </c>
      <c r="AT613" s="199" t="s">
        <v>148</v>
      </c>
      <c r="AU613" s="199" t="s">
        <v>82</v>
      </c>
      <c r="AY613" s="18" t="s">
        <v>146</v>
      </c>
      <c r="BE613" s="200">
        <f>IF(N613="základní",J613,0)</f>
        <v>0</v>
      </c>
      <c r="BF613" s="200">
        <f>IF(N613="snížená",J613,0)</f>
        <v>0</v>
      </c>
      <c r="BG613" s="200">
        <f>IF(N613="zákl. přenesená",J613,0)</f>
        <v>0</v>
      </c>
      <c r="BH613" s="200">
        <f>IF(N613="sníž. přenesená",J613,0)</f>
        <v>0</v>
      </c>
      <c r="BI613" s="200">
        <f>IF(N613="nulová",J613,0)</f>
        <v>0</v>
      </c>
      <c r="BJ613" s="18" t="s">
        <v>80</v>
      </c>
      <c r="BK613" s="200">
        <f>ROUND(I613*H613,2)</f>
        <v>0</v>
      </c>
      <c r="BL613" s="18" t="s">
        <v>153</v>
      </c>
      <c r="BM613" s="199" t="s">
        <v>971</v>
      </c>
    </row>
    <row r="614" spans="1:65" s="2" customFormat="1" ht="11.25">
      <c r="A614" s="35"/>
      <c r="B614" s="36"/>
      <c r="C614" s="37"/>
      <c r="D614" s="201" t="s">
        <v>155</v>
      </c>
      <c r="E614" s="37"/>
      <c r="F614" s="202" t="s">
        <v>972</v>
      </c>
      <c r="G614" s="37"/>
      <c r="H614" s="37"/>
      <c r="I614" s="109"/>
      <c r="J614" s="37"/>
      <c r="K614" s="37"/>
      <c r="L614" s="40"/>
      <c r="M614" s="203"/>
      <c r="N614" s="204"/>
      <c r="O614" s="65"/>
      <c r="P614" s="65"/>
      <c r="Q614" s="65"/>
      <c r="R614" s="65"/>
      <c r="S614" s="65"/>
      <c r="T614" s="66"/>
      <c r="U614" s="35"/>
      <c r="V614" s="35"/>
      <c r="W614" s="35"/>
      <c r="X614" s="35"/>
      <c r="Y614" s="35"/>
      <c r="Z614" s="35"/>
      <c r="AA614" s="35"/>
      <c r="AB614" s="35"/>
      <c r="AC614" s="35"/>
      <c r="AD614" s="35"/>
      <c r="AE614" s="35"/>
      <c r="AT614" s="18" t="s">
        <v>155</v>
      </c>
      <c r="AU614" s="18" t="s">
        <v>82</v>
      </c>
    </row>
    <row r="615" spans="1:65" s="13" customFormat="1" ht="11.25">
      <c r="B615" s="205"/>
      <c r="C615" s="206"/>
      <c r="D615" s="201" t="s">
        <v>157</v>
      </c>
      <c r="E615" s="207" t="s">
        <v>19</v>
      </c>
      <c r="F615" s="208" t="s">
        <v>973</v>
      </c>
      <c r="G615" s="206"/>
      <c r="H615" s="209">
        <v>3</v>
      </c>
      <c r="I615" s="210"/>
      <c r="J615" s="206"/>
      <c r="K615" s="206"/>
      <c r="L615" s="211"/>
      <c r="M615" s="212"/>
      <c r="N615" s="213"/>
      <c r="O615" s="213"/>
      <c r="P615" s="213"/>
      <c r="Q615" s="213"/>
      <c r="R615" s="213"/>
      <c r="S615" s="213"/>
      <c r="T615" s="214"/>
      <c r="AT615" s="215" t="s">
        <v>157</v>
      </c>
      <c r="AU615" s="215" t="s">
        <v>82</v>
      </c>
      <c r="AV615" s="13" t="s">
        <v>82</v>
      </c>
      <c r="AW615" s="13" t="s">
        <v>33</v>
      </c>
      <c r="AX615" s="13" t="s">
        <v>72</v>
      </c>
      <c r="AY615" s="215" t="s">
        <v>146</v>
      </c>
    </row>
    <row r="616" spans="1:65" s="2" customFormat="1" ht="16.5" customHeight="1">
      <c r="A616" s="35"/>
      <c r="B616" s="36"/>
      <c r="C616" s="188" t="s">
        <v>974</v>
      </c>
      <c r="D616" s="188" t="s">
        <v>148</v>
      </c>
      <c r="E616" s="189" t="s">
        <v>975</v>
      </c>
      <c r="F616" s="190" t="s">
        <v>976</v>
      </c>
      <c r="G616" s="191" t="s">
        <v>161</v>
      </c>
      <c r="H616" s="192">
        <v>0.01</v>
      </c>
      <c r="I616" s="193"/>
      <c r="J616" s="194">
        <f>ROUND(I616*H616,2)</f>
        <v>0</v>
      </c>
      <c r="K616" s="190" t="s">
        <v>152</v>
      </c>
      <c r="L616" s="40"/>
      <c r="M616" s="195" t="s">
        <v>19</v>
      </c>
      <c r="N616" s="196" t="s">
        <v>43</v>
      </c>
      <c r="O616" s="65"/>
      <c r="P616" s="197">
        <f>O616*H616</f>
        <v>0</v>
      </c>
      <c r="Q616" s="197">
        <v>0</v>
      </c>
      <c r="R616" s="197">
        <f>Q616*H616</f>
        <v>0</v>
      </c>
      <c r="S616" s="197">
        <v>2.4</v>
      </c>
      <c r="T616" s="198">
        <f>S616*H616</f>
        <v>2.4E-2</v>
      </c>
      <c r="U616" s="35"/>
      <c r="V616" s="35"/>
      <c r="W616" s="35"/>
      <c r="X616" s="35"/>
      <c r="Y616" s="35"/>
      <c r="Z616" s="35"/>
      <c r="AA616" s="35"/>
      <c r="AB616" s="35"/>
      <c r="AC616" s="35"/>
      <c r="AD616" s="35"/>
      <c r="AE616" s="35"/>
      <c r="AR616" s="199" t="s">
        <v>153</v>
      </c>
      <c r="AT616" s="199" t="s">
        <v>148</v>
      </c>
      <c r="AU616" s="199" t="s">
        <v>82</v>
      </c>
      <c r="AY616" s="18" t="s">
        <v>146</v>
      </c>
      <c r="BE616" s="200">
        <f>IF(N616="základní",J616,0)</f>
        <v>0</v>
      </c>
      <c r="BF616" s="200">
        <f>IF(N616="snížená",J616,0)</f>
        <v>0</v>
      </c>
      <c r="BG616" s="200">
        <f>IF(N616="zákl. přenesená",J616,0)</f>
        <v>0</v>
      </c>
      <c r="BH616" s="200">
        <f>IF(N616="sníž. přenesená",J616,0)</f>
        <v>0</v>
      </c>
      <c r="BI616" s="200">
        <f>IF(N616="nulová",J616,0)</f>
        <v>0</v>
      </c>
      <c r="BJ616" s="18" t="s">
        <v>80</v>
      </c>
      <c r="BK616" s="200">
        <f>ROUND(I616*H616,2)</f>
        <v>0</v>
      </c>
      <c r="BL616" s="18" t="s">
        <v>153</v>
      </c>
      <c r="BM616" s="199" t="s">
        <v>977</v>
      </c>
    </row>
    <row r="617" spans="1:65" s="2" customFormat="1" ht="11.25">
      <c r="A617" s="35"/>
      <c r="B617" s="36"/>
      <c r="C617" s="37"/>
      <c r="D617" s="201" t="s">
        <v>155</v>
      </c>
      <c r="E617" s="37"/>
      <c r="F617" s="202" t="s">
        <v>978</v>
      </c>
      <c r="G617" s="37"/>
      <c r="H617" s="37"/>
      <c r="I617" s="109"/>
      <c r="J617" s="37"/>
      <c r="K617" s="37"/>
      <c r="L617" s="40"/>
      <c r="M617" s="203"/>
      <c r="N617" s="204"/>
      <c r="O617" s="65"/>
      <c r="P617" s="65"/>
      <c r="Q617" s="65"/>
      <c r="R617" s="65"/>
      <c r="S617" s="65"/>
      <c r="T617" s="66"/>
      <c r="U617" s="35"/>
      <c r="V617" s="35"/>
      <c r="W617" s="35"/>
      <c r="X617" s="35"/>
      <c r="Y617" s="35"/>
      <c r="Z617" s="35"/>
      <c r="AA617" s="35"/>
      <c r="AB617" s="35"/>
      <c r="AC617" s="35"/>
      <c r="AD617" s="35"/>
      <c r="AE617" s="35"/>
      <c r="AT617" s="18" t="s">
        <v>155</v>
      </c>
      <c r="AU617" s="18" t="s">
        <v>82</v>
      </c>
    </row>
    <row r="618" spans="1:65" s="13" customFormat="1" ht="11.25">
      <c r="B618" s="205"/>
      <c r="C618" s="206"/>
      <c r="D618" s="201" t="s">
        <v>157</v>
      </c>
      <c r="E618" s="207" t="s">
        <v>19</v>
      </c>
      <c r="F618" s="208" t="s">
        <v>979</v>
      </c>
      <c r="G618" s="206"/>
      <c r="H618" s="209">
        <v>5.0000000000000001E-3</v>
      </c>
      <c r="I618" s="210"/>
      <c r="J618" s="206"/>
      <c r="K618" s="206"/>
      <c r="L618" s="211"/>
      <c r="M618" s="212"/>
      <c r="N618" s="213"/>
      <c r="O618" s="213"/>
      <c r="P618" s="213"/>
      <c r="Q618" s="213"/>
      <c r="R618" s="213"/>
      <c r="S618" s="213"/>
      <c r="T618" s="214"/>
      <c r="AT618" s="215" t="s">
        <v>157</v>
      </c>
      <c r="AU618" s="215" t="s">
        <v>82</v>
      </c>
      <c r="AV618" s="13" t="s">
        <v>82</v>
      </c>
      <c r="AW618" s="13" t="s">
        <v>33</v>
      </c>
      <c r="AX618" s="13" t="s">
        <v>72</v>
      </c>
      <c r="AY618" s="215" t="s">
        <v>146</v>
      </c>
    </row>
    <row r="619" spans="1:65" s="13" customFormat="1" ht="11.25">
      <c r="B619" s="205"/>
      <c r="C619" s="206"/>
      <c r="D619" s="201" t="s">
        <v>157</v>
      </c>
      <c r="E619" s="207" t="s">
        <v>19</v>
      </c>
      <c r="F619" s="208" t="s">
        <v>980</v>
      </c>
      <c r="G619" s="206"/>
      <c r="H619" s="209">
        <v>3.0000000000000001E-3</v>
      </c>
      <c r="I619" s="210"/>
      <c r="J619" s="206"/>
      <c r="K619" s="206"/>
      <c r="L619" s="211"/>
      <c r="M619" s="212"/>
      <c r="N619" s="213"/>
      <c r="O619" s="213"/>
      <c r="P619" s="213"/>
      <c r="Q619" s="213"/>
      <c r="R619" s="213"/>
      <c r="S619" s="213"/>
      <c r="T619" s="214"/>
      <c r="AT619" s="215" t="s">
        <v>157</v>
      </c>
      <c r="AU619" s="215" t="s">
        <v>82</v>
      </c>
      <c r="AV619" s="13" t="s">
        <v>82</v>
      </c>
      <c r="AW619" s="13" t="s">
        <v>33</v>
      </c>
      <c r="AX619" s="13" t="s">
        <v>72</v>
      </c>
      <c r="AY619" s="215" t="s">
        <v>146</v>
      </c>
    </row>
    <row r="620" spans="1:65" s="13" customFormat="1" ht="11.25">
      <c r="B620" s="205"/>
      <c r="C620" s="206"/>
      <c r="D620" s="201" t="s">
        <v>157</v>
      </c>
      <c r="E620" s="207" t="s">
        <v>19</v>
      </c>
      <c r="F620" s="208" t="s">
        <v>981</v>
      </c>
      <c r="G620" s="206"/>
      <c r="H620" s="209">
        <v>2E-3</v>
      </c>
      <c r="I620" s="210"/>
      <c r="J620" s="206"/>
      <c r="K620" s="206"/>
      <c r="L620" s="211"/>
      <c r="M620" s="212"/>
      <c r="N620" s="213"/>
      <c r="O620" s="213"/>
      <c r="P620" s="213"/>
      <c r="Q620" s="213"/>
      <c r="R620" s="213"/>
      <c r="S620" s="213"/>
      <c r="T620" s="214"/>
      <c r="AT620" s="215" t="s">
        <v>157</v>
      </c>
      <c r="AU620" s="215" t="s">
        <v>82</v>
      </c>
      <c r="AV620" s="13" t="s">
        <v>82</v>
      </c>
      <c r="AW620" s="13" t="s">
        <v>33</v>
      </c>
      <c r="AX620" s="13" t="s">
        <v>72</v>
      </c>
      <c r="AY620" s="215" t="s">
        <v>146</v>
      </c>
    </row>
    <row r="621" spans="1:65" s="2" customFormat="1" ht="16.5" customHeight="1">
      <c r="A621" s="35"/>
      <c r="B621" s="36"/>
      <c r="C621" s="188" t="s">
        <v>982</v>
      </c>
      <c r="D621" s="188" t="s">
        <v>148</v>
      </c>
      <c r="E621" s="189" t="s">
        <v>983</v>
      </c>
      <c r="F621" s="190" t="s">
        <v>984</v>
      </c>
      <c r="G621" s="191" t="s">
        <v>464</v>
      </c>
      <c r="H621" s="192">
        <v>8</v>
      </c>
      <c r="I621" s="193"/>
      <c r="J621" s="194">
        <f>ROUND(I621*H621,2)</f>
        <v>0</v>
      </c>
      <c r="K621" s="190" t="s">
        <v>152</v>
      </c>
      <c r="L621" s="40"/>
      <c r="M621" s="195" t="s">
        <v>19</v>
      </c>
      <c r="N621" s="196" t="s">
        <v>43</v>
      </c>
      <c r="O621" s="65"/>
      <c r="P621" s="197">
        <f>O621*H621</f>
        <v>0</v>
      </c>
      <c r="Q621" s="197">
        <v>0</v>
      </c>
      <c r="R621" s="197">
        <f>Q621*H621</f>
        <v>0</v>
      </c>
      <c r="S621" s="197">
        <v>1.7999999999999999E-2</v>
      </c>
      <c r="T621" s="198">
        <f>S621*H621</f>
        <v>0.14399999999999999</v>
      </c>
      <c r="U621" s="35"/>
      <c r="V621" s="35"/>
      <c r="W621" s="35"/>
      <c r="X621" s="35"/>
      <c r="Y621" s="35"/>
      <c r="Z621" s="35"/>
      <c r="AA621" s="35"/>
      <c r="AB621" s="35"/>
      <c r="AC621" s="35"/>
      <c r="AD621" s="35"/>
      <c r="AE621" s="35"/>
      <c r="AR621" s="199" t="s">
        <v>153</v>
      </c>
      <c r="AT621" s="199" t="s">
        <v>148</v>
      </c>
      <c r="AU621" s="199" t="s">
        <v>82</v>
      </c>
      <c r="AY621" s="18" t="s">
        <v>146</v>
      </c>
      <c r="BE621" s="200">
        <f>IF(N621="základní",J621,0)</f>
        <v>0</v>
      </c>
      <c r="BF621" s="200">
        <f>IF(N621="snížená",J621,0)</f>
        <v>0</v>
      </c>
      <c r="BG621" s="200">
        <f>IF(N621="zákl. přenesená",J621,0)</f>
        <v>0</v>
      </c>
      <c r="BH621" s="200">
        <f>IF(N621="sníž. přenesená",J621,0)</f>
        <v>0</v>
      </c>
      <c r="BI621" s="200">
        <f>IF(N621="nulová",J621,0)</f>
        <v>0</v>
      </c>
      <c r="BJ621" s="18" t="s">
        <v>80</v>
      </c>
      <c r="BK621" s="200">
        <f>ROUND(I621*H621,2)</f>
        <v>0</v>
      </c>
      <c r="BL621" s="18" t="s">
        <v>153</v>
      </c>
      <c r="BM621" s="199" t="s">
        <v>985</v>
      </c>
    </row>
    <row r="622" spans="1:65" s="2" customFormat="1" ht="11.25">
      <c r="A622" s="35"/>
      <c r="B622" s="36"/>
      <c r="C622" s="37"/>
      <c r="D622" s="201" t="s">
        <v>155</v>
      </c>
      <c r="E622" s="37"/>
      <c r="F622" s="202" t="s">
        <v>986</v>
      </c>
      <c r="G622" s="37"/>
      <c r="H622" s="37"/>
      <c r="I622" s="109"/>
      <c r="J622" s="37"/>
      <c r="K622" s="37"/>
      <c r="L622" s="40"/>
      <c r="M622" s="203"/>
      <c r="N622" s="204"/>
      <c r="O622" s="65"/>
      <c r="P622" s="65"/>
      <c r="Q622" s="65"/>
      <c r="R622" s="65"/>
      <c r="S622" s="65"/>
      <c r="T622" s="66"/>
      <c r="U622" s="35"/>
      <c r="V622" s="35"/>
      <c r="W622" s="35"/>
      <c r="X622" s="35"/>
      <c r="Y622" s="35"/>
      <c r="Z622" s="35"/>
      <c r="AA622" s="35"/>
      <c r="AB622" s="35"/>
      <c r="AC622" s="35"/>
      <c r="AD622" s="35"/>
      <c r="AE622" s="35"/>
      <c r="AT622" s="18" t="s">
        <v>155</v>
      </c>
      <c r="AU622" s="18" t="s">
        <v>82</v>
      </c>
    </row>
    <row r="623" spans="1:65" s="13" customFormat="1" ht="11.25">
      <c r="B623" s="205"/>
      <c r="C623" s="206"/>
      <c r="D623" s="201" t="s">
        <v>157</v>
      </c>
      <c r="E623" s="207" t="s">
        <v>19</v>
      </c>
      <c r="F623" s="208" t="s">
        <v>987</v>
      </c>
      <c r="G623" s="206"/>
      <c r="H623" s="209">
        <v>8</v>
      </c>
      <c r="I623" s="210"/>
      <c r="J623" s="206"/>
      <c r="K623" s="206"/>
      <c r="L623" s="211"/>
      <c r="M623" s="212"/>
      <c r="N623" s="213"/>
      <c r="O623" s="213"/>
      <c r="P623" s="213"/>
      <c r="Q623" s="213"/>
      <c r="R623" s="213"/>
      <c r="S623" s="213"/>
      <c r="T623" s="214"/>
      <c r="AT623" s="215" t="s">
        <v>157</v>
      </c>
      <c r="AU623" s="215" t="s">
        <v>82</v>
      </c>
      <c r="AV623" s="13" t="s">
        <v>82</v>
      </c>
      <c r="AW623" s="13" t="s">
        <v>33</v>
      </c>
      <c r="AX623" s="13" t="s">
        <v>72</v>
      </c>
      <c r="AY623" s="215" t="s">
        <v>146</v>
      </c>
    </row>
    <row r="624" spans="1:65" s="2" customFormat="1" ht="16.5" customHeight="1">
      <c r="A624" s="35"/>
      <c r="B624" s="36"/>
      <c r="C624" s="188" t="s">
        <v>988</v>
      </c>
      <c r="D624" s="188" t="s">
        <v>148</v>
      </c>
      <c r="E624" s="189" t="s">
        <v>989</v>
      </c>
      <c r="F624" s="190" t="s">
        <v>990</v>
      </c>
      <c r="G624" s="191" t="s">
        <v>464</v>
      </c>
      <c r="H624" s="192">
        <v>9.8000000000000007</v>
      </c>
      <c r="I624" s="193"/>
      <c r="J624" s="194">
        <f>ROUND(I624*H624,2)</f>
        <v>0</v>
      </c>
      <c r="K624" s="190" t="s">
        <v>152</v>
      </c>
      <c r="L624" s="40"/>
      <c r="M624" s="195" t="s">
        <v>19</v>
      </c>
      <c r="N624" s="196" t="s">
        <v>43</v>
      </c>
      <c r="O624" s="65"/>
      <c r="P624" s="197">
        <f>O624*H624</f>
        <v>0</v>
      </c>
      <c r="Q624" s="197">
        <v>0</v>
      </c>
      <c r="R624" s="197">
        <f>Q624*H624</f>
        <v>0</v>
      </c>
      <c r="S624" s="197">
        <v>2.7E-2</v>
      </c>
      <c r="T624" s="198">
        <f>S624*H624</f>
        <v>0.2646</v>
      </c>
      <c r="U624" s="35"/>
      <c r="V624" s="35"/>
      <c r="W624" s="35"/>
      <c r="X624" s="35"/>
      <c r="Y624" s="35"/>
      <c r="Z624" s="35"/>
      <c r="AA624" s="35"/>
      <c r="AB624" s="35"/>
      <c r="AC624" s="35"/>
      <c r="AD624" s="35"/>
      <c r="AE624" s="35"/>
      <c r="AR624" s="199" t="s">
        <v>153</v>
      </c>
      <c r="AT624" s="199" t="s">
        <v>148</v>
      </c>
      <c r="AU624" s="199" t="s">
        <v>82</v>
      </c>
      <c r="AY624" s="18" t="s">
        <v>146</v>
      </c>
      <c r="BE624" s="200">
        <f>IF(N624="základní",J624,0)</f>
        <v>0</v>
      </c>
      <c r="BF624" s="200">
        <f>IF(N624="snížená",J624,0)</f>
        <v>0</v>
      </c>
      <c r="BG624" s="200">
        <f>IF(N624="zákl. přenesená",J624,0)</f>
        <v>0</v>
      </c>
      <c r="BH624" s="200">
        <f>IF(N624="sníž. přenesená",J624,0)</f>
        <v>0</v>
      </c>
      <c r="BI624" s="200">
        <f>IF(N624="nulová",J624,0)</f>
        <v>0</v>
      </c>
      <c r="BJ624" s="18" t="s">
        <v>80</v>
      </c>
      <c r="BK624" s="200">
        <f>ROUND(I624*H624,2)</f>
        <v>0</v>
      </c>
      <c r="BL624" s="18" t="s">
        <v>153</v>
      </c>
      <c r="BM624" s="199" t="s">
        <v>991</v>
      </c>
    </row>
    <row r="625" spans="1:65" s="2" customFormat="1" ht="11.25">
      <c r="A625" s="35"/>
      <c r="B625" s="36"/>
      <c r="C625" s="37"/>
      <c r="D625" s="201" t="s">
        <v>155</v>
      </c>
      <c r="E625" s="37"/>
      <c r="F625" s="202" t="s">
        <v>992</v>
      </c>
      <c r="G625" s="37"/>
      <c r="H625" s="37"/>
      <c r="I625" s="109"/>
      <c r="J625" s="37"/>
      <c r="K625" s="37"/>
      <c r="L625" s="40"/>
      <c r="M625" s="203"/>
      <c r="N625" s="204"/>
      <c r="O625" s="65"/>
      <c r="P625" s="65"/>
      <c r="Q625" s="65"/>
      <c r="R625" s="65"/>
      <c r="S625" s="65"/>
      <c r="T625" s="66"/>
      <c r="U625" s="35"/>
      <c r="V625" s="35"/>
      <c r="W625" s="35"/>
      <c r="X625" s="35"/>
      <c r="Y625" s="35"/>
      <c r="Z625" s="35"/>
      <c r="AA625" s="35"/>
      <c r="AB625" s="35"/>
      <c r="AC625" s="35"/>
      <c r="AD625" s="35"/>
      <c r="AE625" s="35"/>
      <c r="AT625" s="18" t="s">
        <v>155</v>
      </c>
      <c r="AU625" s="18" t="s">
        <v>82</v>
      </c>
    </row>
    <row r="626" spans="1:65" s="13" customFormat="1" ht="11.25">
      <c r="B626" s="205"/>
      <c r="C626" s="206"/>
      <c r="D626" s="201" t="s">
        <v>157</v>
      </c>
      <c r="E626" s="207" t="s">
        <v>19</v>
      </c>
      <c r="F626" s="208" t="s">
        <v>993</v>
      </c>
      <c r="G626" s="206"/>
      <c r="H626" s="209">
        <v>9.8000000000000007</v>
      </c>
      <c r="I626" s="210"/>
      <c r="J626" s="206"/>
      <c r="K626" s="206"/>
      <c r="L626" s="211"/>
      <c r="M626" s="212"/>
      <c r="N626" s="213"/>
      <c r="O626" s="213"/>
      <c r="P626" s="213"/>
      <c r="Q626" s="213"/>
      <c r="R626" s="213"/>
      <c r="S626" s="213"/>
      <c r="T626" s="214"/>
      <c r="AT626" s="215" t="s">
        <v>157</v>
      </c>
      <c r="AU626" s="215" t="s">
        <v>82</v>
      </c>
      <c r="AV626" s="13" t="s">
        <v>82</v>
      </c>
      <c r="AW626" s="13" t="s">
        <v>33</v>
      </c>
      <c r="AX626" s="13" t="s">
        <v>72</v>
      </c>
      <c r="AY626" s="215" t="s">
        <v>146</v>
      </c>
    </row>
    <row r="627" spans="1:65" s="2" customFormat="1" ht="16.5" customHeight="1">
      <c r="A627" s="35"/>
      <c r="B627" s="36"/>
      <c r="C627" s="188" t="s">
        <v>994</v>
      </c>
      <c r="D627" s="188" t="s">
        <v>148</v>
      </c>
      <c r="E627" s="189" t="s">
        <v>995</v>
      </c>
      <c r="F627" s="190" t="s">
        <v>996</v>
      </c>
      <c r="G627" s="191" t="s">
        <v>464</v>
      </c>
      <c r="H627" s="192">
        <v>30.5</v>
      </c>
      <c r="I627" s="193"/>
      <c r="J627" s="194">
        <f>ROUND(I627*H627,2)</f>
        <v>0</v>
      </c>
      <c r="K627" s="190" t="s">
        <v>152</v>
      </c>
      <c r="L627" s="40"/>
      <c r="M627" s="195" t="s">
        <v>19</v>
      </c>
      <c r="N627" s="196" t="s">
        <v>43</v>
      </c>
      <c r="O627" s="65"/>
      <c r="P627" s="197">
        <f>O627*H627</f>
        <v>0</v>
      </c>
      <c r="Q627" s="197">
        <v>0</v>
      </c>
      <c r="R627" s="197">
        <f>Q627*H627</f>
        <v>0</v>
      </c>
      <c r="S627" s="197">
        <v>3.7999999999999999E-2</v>
      </c>
      <c r="T627" s="198">
        <f>S627*H627</f>
        <v>1.159</v>
      </c>
      <c r="U627" s="35"/>
      <c r="V627" s="35"/>
      <c r="W627" s="35"/>
      <c r="X627" s="35"/>
      <c r="Y627" s="35"/>
      <c r="Z627" s="35"/>
      <c r="AA627" s="35"/>
      <c r="AB627" s="35"/>
      <c r="AC627" s="35"/>
      <c r="AD627" s="35"/>
      <c r="AE627" s="35"/>
      <c r="AR627" s="199" t="s">
        <v>153</v>
      </c>
      <c r="AT627" s="199" t="s">
        <v>148</v>
      </c>
      <c r="AU627" s="199" t="s">
        <v>82</v>
      </c>
      <c r="AY627" s="18" t="s">
        <v>146</v>
      </c>
      <c r="BE627" s="200">
        <f>IF(N627="základní",J627,0)</f>
        <v>0</v>
      </c>
      <c r="BF627" s="200">
        <f>IF(N627="snížená",J627,0)</f>
        <v>0</v>
      </c>
      <c r="BG627" s="200">
        <f>IF(N627="zákl. přenesená",J627,0)</f>
        <v>0</v>
      </c>
      <c r="BH627" s="200">
        <f>IF(N627="sníž. přenesená",J627,0)</f>
        <v>0</v>
      </c>
      <c r="BI627" s="200">
        <f>IF(N627="nulová",J627,0)</f>
        <v>0</v>
      </c>
      <c r="BJ627" s="18" t="s">
        <v>80</v>
      </c>
      <c r="BK627" s="200">
        <f>ROUND(I627*H627,2)</f>
        <v>0</v>
      </c>
      <c r="BL627" s="18" t="s">
        <v>153</v>
      </c>
      <c r="BM627" s="199" t="s">
        <v>997</v>
      </c>
    </row>
    <row r="628" spans="1:65" s="2" customFormat="1" ht="11.25">
      <c r="A628" s="35"/>
      <c r="B628" s="36"/>
      <c r="C628" s="37"/>
      <c r="D628" s="201" t="s">
        <v>155</v>
      </c>
      <c r="E628" s="37"/>
      <c r="F628" s="202" t="s">
        <v>998</v>
      </c>
      <c r="G628" s="37"/>
      <c r="H628" s="37"/>
      <c r="I628" s="109"/>
      <c r="J628" s="37"/>
      <c r="K628" s="37"/>
      <c r="L628" s="40"/>
      <c r="M628" s="203"/>
      <c r="N628" s="204"/>
      <c r="O628" s="65"/>
      <c r="P628" s="65"/>
      <c r="Q628" s="65"/>
      <c r="R628" s="65"/>
      <c r="S628" s="65"/>
      <c r="T628" s="66"/>
      <c r="U628" s="35"/>
      <c r="V628" s="35"/>
      <c r="W628" s="35"/>
      <c r="X628" s="35"/>
      <c r="Y628" s="35"/>
      <c r="Z628" s="35"/>
      <c r="AA628" s="35"/>
      <c r="AB628" s="35"/>
      <c r="AC628" s="35"/>
      <c r="AD628" s="35"/>
      <c r="AE628" s="35"/>
      <c r="AT628" s="18" t="s">
        <v>155</v>
      </c>
      <c r="AU628" s="18" t="s">
        <v>82</v>
      </c>
    </row>
    <row r="629" spans="1:65" s="13" customFormat="1" ht="11.25">
      <c r="B629" s="205"/>
      <c r="C629" s="206"/>
      <c r="D629" s="201" t="s">
        <v>157</v>
      </c>
      <c r="E629" s="207" t="s">
        <v>19</v>
      </c>
      <c r="F629" s="208" t="s">
        <v>999</v>
      </c>
      <c r="G629" s="206"/>
      <c r="H629" s="209">
        <v>30.5</v>
      </c>
      <c r="I629" s="210"/>
      <c r="J629" s="206"/>
      <c r="K629" s="206"/>
      <c r="L629" s="211"/>
      <c r="M629" s="212"/>
      <c r="N629" s="213"/>
      <c r="O629" s="213"/>
      <c r="P629" s="213"/>
      <c r="Q629" s="213"/>
      <c r="R629" s="213"/>
      <c r="S629" s="213"/>
      <c r="T629" s="214"/>
      <c r="AT629" s="215" t="s">
        <v>157</v>
      </c>
      <c r="AU629" s="215" t="s">
        <v>82</v>
      </c>
      <c r="AV629" s="13" t="s">
        <v>82</v>
      </c>
      <c r="AW629" s="13" t="s">
        <v>33</v>
      </c>
      <c r="AX629" s="13" t="s">
        <v>72</v>
      </c>
      <c r="AY629" s="215" t="s">
        <v>146</v>
      </c>
    </row>
    <row r="630" spans="1:65" s="2" customFormat="1" ht="16.5" customHeight="1">
      <c r="A630" s="35"/>
      <c r="B630" s="36"/>
      <c r="C630" s="188" t="s">
        <v>1000</v>
      </c>
      <c r="D630" s="188" t="s">
        <v>148</v>
      </c>
      <c r="E630" s="189" t="s">
        <v>1001</v>
      </c>
      <c r="F630" s="190" t="s">
        <v>1002</v>
      </c>
      <c r="G630" s="191" t="s">
        <v>464</v>
      </c>
      <c r="H630" s="192">
        <v>8</v>
      </c>
      <c r="I630" s="193"/>
      <c r="J630" s="194">
        <f>ROUND(I630*H630,2)</f>
        <v>0</v>
      </c>
      <c r="K630" s="190" t="s">
        <v>152</v>
      </c>
      <c r="L630" s="40"/>
      <c r="M630" s="195" t="s">
        <v>19</v>
      </c>
      <c r="N630" s="196" t="s">
        <v>43</v>
      </c>
      <c r="O630" s="65"/>
      <c r="P630" s="197">
        <f>O630*H630</f>
        <v>0</v>
      </c>
      <c r="Q630" s="197">
        <v>0</v>
      </c>
      <c r="R630" s="197">
        <f>Q630*H630</f>
        <v>0</v>
      </c>
      <c r="S630" s="197">
        <v>5.3999999999999999E-2</v>
      </c>
      <c r="T630" s="198">
        <f>S630*H630</f>
        <v>0.432</v>
      </c>
      <c r="U630" s="35"/>
      <c r="V630" s="35"/>
      <c r="W630" s="35"/>
      <c r="X630" s="35"/>
      <c r="Y630" s="35"/>
      <c r="Z630" s="35"/>
      <c r="AA630" s="35"/>
      <c r="AB630" s="35"/>
      <c r="AC630" s="35"/>
      <c r="AD630" s="35"/>
      <c r="AE630" s="35"/>
      <c r="AR630" s="199" t="s">
        <v>153</v>
      </c>
      <c r="AT630" s="199" t="s">
        <v>148</v>
      </c>
      <c r="AU630" s="199" t="s">
        <v>82</v>
      </c>
      <c r="AY630" s="18" t="s">
        <v>146</v>
      </c>
      <c r="BE630" s="200">
        <f>IF(N630="základní",J630,0)</f>
        <v>0</v>
      </c>
      <c r="BF630" s="200">
        <f>IF(N630="snížená",J630,0)</f>
        <v>0</v>
      </c>
      <c r="BG630" s="200">
        <f>IF(N630="zákl. přenesená",J630,0)</f>
        <v>0</v>
      </c>
      <c r="BH630" s="200">
        <f>IF(N630="sníž. přenesená",J630,0)</f>
        <v>0</v>
      </c>
      <c r="BI630" s="200">
        <f>IF(N630="nulová",J630,0)</f>
        <v>0</v>
      </c>
      <c r="BJ630" s="18" t="s">
        <v>80</v>
      </c>
      <c r="BK630" s="200">
        <f>ROUND(I630*H630,2)</f>
        <v>0</v>
      </c>
      <c r="BL630" s="18" t="s">
        <v>153</v>
      </c>
      <c r="BM630" s="199" t="s">
        <v>1003</v>
      </c>
    </row>
    <row r="631" spans="1:65" s="2" customFormat="1" ht="11.25">
      <c r="A631" s="35"/>
      <c r="B631" s="36"/>
      <c r="C631" s="37"/>
      <c r="D631" s="201" t="s">
        <v>155</v>
      </c>
      <c r="E631" s="37"/>
      <c r="F631" s="202" t="s">
        <v>1004</v>
      </c>
      <c r="G631" s="37"/>
      <c r="H631" s="37"/>
      <c r="I631" s="109"/>
      <c r="J631" s="37"/>
      <c r="K631" s="37"/>
      <c r="L631" s="40"/>
      <c r="M631" s="203"/>
      <c r="N631" s="204"/>
      <c r="O631" s="65"/>
      <c r="P631" s="65"/>
      <c r="Q631" s="65"/>
      <c r="R631" s="65"/>
      <c r="S631" s="65"/>
      <c r="T631" s="66"/>
      <c r="U631" s="35"/>
      <c r="V631" s="35"/>
      <c r="W631" s="35"/>
      <c r="X631" s="35"/>
      <c r="Y631" s="35"/>
      <c r="Z631" s="35"/>
      <c r="AA631" s="35"/>
      <c r="AB631" s="35"/>
      <c r="AC631" s="35"/>
      <c r="AD631" s="35"/>
      <c r="AE631" s="35"/>
      <c r="AT631" s="18" t="s">
        <v>155</v>
      </c>
      <c r="AU631" s="18" t="s">
        <v>82</v>
      </c>
    </row>
    <row r="632" spans="1:65" s="13" customFormat="1" ht="11.25">
      <c r="B632" s="205"/>
      <c r="C632" s="206"/>
      <c r="D632" s="201" t="s">
        <v>157</v>
      </c>
      <c r="E632" s="207" t="s">
        <v>19</v>
      </c>
      <c r="F632" s="208" t="s">
        <v>987</v>
      </c>
      <c r="G632" s="206"/>
      <c r="H632" s="209">
        <v>8</v>
      </c>
      <c r="I632" s="210"/>
      <c r="J632" s="206"/>
      <c r="K632" s="206"/>
      <c r="L632" s="211"/>
      <c r="M632" s="212"/>
      <c r="N632" s="213"/>
      <c r="O632" s="213"/>
      <c r="P632" s="213"/>
      <c r="Q632" s="213"/>
      <c r="R632" s="213"/>
      <c r="S632" s="213"/>
      <c r="T632" s="214"/>
      <c r="AT632" s="215" t="s">
        <v>157</v>
      </c>
      <c r="AU632" s="215" t="s">
        <v>82</v>
      </c>
      <c r="AV632" s="13" t="s">
        <v>82</v>
      </c>
      <c r="AW632" s="13" t="s">
        <v>33</v>
      </c>
      <c r="AX632" s="13" t="s">
        <v>72</v>
      </c>
      <c r="AY632" s="215" t="s">
        <v>146</v>
      </c>
    </row>
    <row r="633" spans="1:65" s="2" customFormat="1" ht="16.5" customHeight="1">
      <c r="A633" s="35"/>
      <c r="B633" s="36"/>
      <c r="C633" s="188" t="s">
        <v>1005</v>
      </c>
      <c r="D633" s="188" t="s">
        <v>148</v>
      </c>
      <c r="E633" s="189" t="s">
        <v>1006</v>
      </c>
      <c r="F633" s="190" t="s">
        <v>1007</v>
      </c>
      <c r="G633" s="191" t="s">
        <v>464</v>
      </c>
      <c r="H633" s="192">
        <v>1</v>
      </c>
      <c r="I633" s="193"/>
      <c r="J633" s="194">
        <f>ROUND(I633*H633,2)</f>
        <v>0</v>
      </c>
      <c r="K633" s="190" t="s">
        <v>152</v>
      </c>
      <c r="L633" s="40"/>
      <c r="M633" s="195" t="s">
        <v>19</v>
      </c>
      <c r="N633" s="196" t="s">
        <v>43</v>
      </c>
      <c r="O633" s="65"/>
      <c r="P633" s="197">
        <f>O633*H633</f>
        <v>0</v>
      </c>
      <c r="Q633" s="197">
        <v>0</v>
      </c>
      <c r="R633" s="197">
        <f>Q633*H633</f>
        <v>0</v>
      </c>
      <c r="S633" s="197">
        <v>0.04</v>
      </c>
      <c r="T633" s="198">
        <f>S633*H633</f>
        <v>0.04</v>
      </c>
      <c r="U633" s="35"/>
      <c r="V633" s="35"/>
      <c r="W633" s="35"/>
      <c r="X633" s="35"/>
      <c r="Y633" s="35"/>
      <c r="Z633" s="35"/>
      <c r="AA633" s="35"/>
      <c r="AB633" s="35"/>
      <c r="AC633" s="35"/>
      <c r="AD633" s="35"/>
      <c r="AE633" s="35"/>
      <c r="AR633" s="199" t="s">
        <v>153</v>
      </c>
      <c r="AT633" s="199" t="s">
        <v>148</v>
      </c>
      <c r="AU633" s="199" t="s">
        <v>82</v>
      </c>
      <c r="AY633" s="18" t="s">
        <v>146</v>
      </c>
      <c r="BE633" s="200">
        <f>IF(N633="základní",J633,0)</f>
        <v>0</v>
      </c>
      <c r="BF633" s="200">
        <f>IF(N633="snížená",J633,0)</f>
        <v>0</v>
      </c>
      <c r="BG633" s="200">
        <f>IF(N633="zákl. přenesená",J633,0)</f>
        <v>0</v>
      </c>
      <c r="BH633" s="200">
        <f>IF(N633="sníž. přenesená",J633,0)</f>
        <v>0</v>
      </c>
      <c r="BI633" s="200">
        <f>IF(N633="nulová",J633,0)</f>
        <v>0</v>
      </c>
      <c r="BJ633" s="18" t="s">
        <v>80</v>
      </c>
      <c r="BK633" s="200">
        <f>ROUND(I633*H633,2)</f>
        <v>0</v>
      </c>
      <c r="BL633" s="18" t="s">
        <v>153</v>
      </c>
      <c r="BM633" s="199" t="s">
        <v>1008</v>
      </c>
    </row>
    <row r="634" spans="1:65" s="2" customFormat="1" ht="11.25">
      <c r="A634" s="35"/>
      <c r="B634" s="36"/>
      <c r="C634" s="37"/>
      <c r="D634" s="201" t="s">
        <v>155</v>
      </c>
      <c r="E634" s="37"/>
      <c r="F634" s="202" t="s">
        <v>1009</v>
      </c>
      <c r="G634" s="37"/>
      <c r="H634" s="37"/>
      <c r="I634" s="109"/>
      <c r="J634" s="37"/>
      <c r="K634" s="37"/>
      <c r="L634" s="40"/>
      <c r="M634" s="203"/>
      <c r="N634" s="204"/>
      <c r="O634" s="65"/>
      <c r="P634" s="65"/>
      <c r="Q634" s="65"/>
      <c r="R634" s="65"/>
      <c r="S634" s="65"/>
      <c r="T634" s="66"/>
      <c r="U634" s="35"/>
      <c r="V634" s="35"/>
      <c r="W634" s="35"/>
      <c r="X634" s="35"/>
      <c r="Y634" s="35"/>
      <c r="Z634" s="35"/>
      <c r="AA634" s="35"/>
      <c r="AB634" s="35"/>
      <c r="AC634" s="35"/>
      <c r="AD634" s="35"/>
      <c r="AE634" s="35"/>
      <c r="AT634" s="18" t="s">
        <v>155</v>
      </c>
      <c r="AU634" s="18" t="s">
        <v>82</v>
      </c>
    </row>
    <row r="635" spans="1:65" s="13" customFormat="1" ht="11.25">
      <c r="B635" s="205"/>
      <c r="C635" s="206"/>
      <c r="D635" s="201" t="s">
        <v>157</v>
      </c>
      <c r="E635" s="207" t="s">
        <v>19</v>
      </c>
      <c r="F635" s="208" t="s">
        <v>1010</v>
      </c>
      <c r="G635" s="206"/>
      <c r="H635" s="209">
        <v>1</v>
      </c>
      <c r="I635" s="210"/>
      <c r="J635" s="206"/>
      <c r="K635" s="206"/>
      <c r="L635" s="211"/>
      <c r="M635" s="212"/>
      <c r="N635" s="213"/>
      <c r="O635" s="213"/>
      <c r="P635" s="213"/>
      <c r="Q635" s="213"/>
      <c r="R635" s="213"/>
      <c r="S635" s="213"/>
      <c r="T635" s="214"/>
      <c r="AT635" s="215" t="s">
        <v>157</v>
      </c>
      <c r="AU635" s="215" t="s">
        <v>82</v>
      </c>
      <c r="AV635" s="13" t="s">
        <v>82</v>
      </c>
      <c r="AW635" s="13" t="s">
        <v>33</v>
      </c>
      <c r="AX635" s="13" t="s">
        <v>72</v>
      </c>
      <c r="AY635" s="215" t="s">
        <v>146</v>
      </c>
    </row>
    <row r="636" spans="1:65" s="2" customFormat="1" ht="16.5" customHeight="1">
      <c r="A636" s="35"/>
      <c r="B636" s="36"/>
      <c r="C636" s="188" t="s">
        <v>1011</v>
      </c>
      <c r="D636" s="188" t="s">
        <v>148</v>
      </c>
      <c r="E636" s="189" t="s">
        <v>1012</v>
      </c>
      <c r="F636" s="190" t="s">
        <v>1013</v>
      </c>
      <c r="G636" s="191" t="s">
        <v>464</v>
      </c>
      <c r="H636" s="192">
        <v>8</v>
      </c>
      <c r="I636" s="193"/>
      <c r="J636" s="194">
        <f>ROUND(I636*H636,2)</f>
        <v>0</v>
      </c>
      <c r="K636" s="190" t="s">
        <v>19</v>
      </c>
      <c r="L636" s="40"/>
      <c r="M636" s="195" t="s">
        <v>19</v>
      </c>
      <c r="N636" s="196" t="s">
        <v>43</v>
      </c>
      <c r="O636" s="65"/>
      <c r="P636" s="197">
        <f>O636*H636</f>
        <v>0</v>
      </c>
      <c r="Q636" s="197">
        <v>0</v>
      </c>
      <c r="R636" s="197">
        <f>Q636*H636</f>
        <v>0</v>
      </c>
      <c r="S636" s="197">
        <v>0.04</v>
      </c>
      <c r="T636" s="198">
        <f>S636*H636</f>
        <v>0.32</v>
      </c>
      <c r="U636" s="35"/>
      <c r="V636" s="35"/>
      <c r="W636" s="35"/>
      <c r="X636" s="35"/>
      <c r="Y636" s="35"/>
      <c r="Z636" s="35"/>
      <c r="AA636" s="35"/>
      <c r="AB636" s="35"/>
      <c r="AC636" s="35"/>
      <c r="AD636" s="35"/>
      <c r="AE636" s="35"/>
      <c r="AR636" s="199" t="s">
        <v>153</v>
      </c>
      <c r="AT636" s="199" t="s">
        <v>148</v>
      </c>
      <c r="AU636" s="199" t="s">
        <v>82</v>
      </c>
      <c r="AY636" s="18" t="s">
        <v>146</v>
      </c>
      <c r="BE636" s="200">
        <f>IF(N636="základní",J636,0)</f>
        <v>0</v>
      </c>
      <c r="BF636" s="200">
        <f>IF(N636="snížená",J636,0)</f>
        <v>0</v>
      </c>
      <c r="BG636" s="200">
        <f>IF(N636="zákl. přenesená",J636,0)</f>
        <v>0</v>
      </c>
      <c r="BH636" s="200">
        <f>IF(N636="sníž. přenesená",J636,0)</f>
        <v>0</v>
      </c>
      <c r="BI636" s="200">
        <f>IF(N636="nulová",J636,0)</f>
        <v>0</v>
      </c>
      <c r="BJ636" s="18" t="s">
        <v>80</v>
      </c>
      <c r="BK636" s="200">
        <f>ROUND(I636*H636,2)</f>
        <v>0</v>
      </c>
      <c r="BL636" s="18" t="s">
        <v>153</v>
      </c>
      <c r="BM636" s="199" t="s">
        <v>1014</v>
      </c>
    </row>
    <row r="637" spans="1:65" s="2" customFormat="1" ht="19.5">
      <c r="A637" s="35"/>
      <c r="B637" s="36"/>
      <c r="C637" s="37"/>
      <c r="D637" s="201" t="s">
        <v>155</v>
      </c>
      <c r="E637" s="37"/>
      <c r="F637" s="202" t="s">
        <v>1015</v>
      </c>
      <c r="G637" s="37"/>
      <c r="H637" s="37"/>
      <c r="I637" s="109"/>
      <c r="J637" s="37"/>
      <c r="K637" s="37"/>
      <c r="L637" s="40"/>
      <c r="M637" s="203"/>
      <c r="N637" s="204"/>
      <c r="O637" s="65"/>
      <c r="P637" s="65"/>
      <c r="Q637" s="65"/>
      <c r="R637" s="65"/>
      <c r="S637" s="65"/>
      <c r="T637" s="66"/>
      <c r="U637" s="35"/>
      <c r="V637" s="35"/>
      <c r="W637" s="35"/>
      <c r="X637" s="35"/>
      <c r="Y637" s="35"/>
      <c r="Z637" s="35"/>
      <c r="AA637" s="35"/>
      <c r="AB637" s="35"/>
      <c r="AC637" s="35"/>
      <c r="AD637" s="35"/>
      <c r="AE637" s="35"/>
      <c r="AT637" s="18" t="s">
        <v>155</v>
      </c>
      <c r="AU637" s="18" t="s">
        <v>82</v>
      </c>
    </row>
    <row r="638" spans="1:65" s="13" customFormat="1" ht="11.25">
      <c r="B638" s="205"/>
      <c r="C638" s="206"/>
      <c r="D638" s="201" t="s">
        <v>157</v>
      </c>
      <c r="E638" s="207" t="s">
        <v>19</v>
      </c>
      <c r="F638" s="208" t="s">
        <v>987</v>
      </c>
      <c r="G638" s="206"/>
      <c r="H638" s="209">
        <v>8</v>
      </c>
      <c r="I638" s="210"/>
      <c r="J638" s="206"/>
      <c r="K638" s="206"/>
      <c r="L638" s="211"/>
      <c r="M638" s="212"/>
      <c r="N638" s="213"/>
      <c r="O638" s="213"/>
      <c r="P638" s="213"/>
      <c r="Q638" s="213"/>
      <c r="R638" s="213"/>
      <c r="S638" s="213"/>
      <c r="T638" s="214"/>
      <c r="AT638" s="215" t="s">
        <v>157</v>
      </c>
      <c r="AU638" s="215" t="s">
        <v>82</v>
      </c>
      <c r="AV638" s="13" t="s">
        <v>82</v>
      </c>
      <c r="AW638" s="13" t="s">
        <v>33</v>
      </c>
      <c r="AX638" s="13" t="s">
        <v>72</v>
      </c>
      <c r="AY638" s="215" t="s">
        <v>146</v>
      </c>
    </row>
    <row r="639" spans="1:65" s="2" customFormat="1" ht="16.5" customHeight="1">
      <c r="A639" s="35"/>
      <c r="B639" s="36"/>
      <c r="C639" s="188" t="s">
        <v>1016</v>
      </c>
      <c r="D639" s="188" t="s">
        <v>148</v>
      </c>
      <c r="E639" s="189" t="s">
        <v>1017</v>
      </c>
      <c r="F639" s="190" t="s">
        <v>1018</v>
      </c>
      <c r="G639" s="191" t="s">
        <v>464</v>
      </c>
      <c r="H639" s="192">
        <v>2.8</v>
      </c>
      <c r="I639" s="193"/>
      <c r="J639" s="194">
        <f>ROUND(I639*H639,2)</f>
        <v>0</v>
      </c>
      <c r="K639" s="190" t="s">
        <v>152</v>
      </c>
      <c r="L639" s="40"/>
      <c r="M639" s="195" t="s">
        <v>19</v>
      </c>
      <c r="N639" s="196" t="s">
        <v>43</v>
      </c>
      <c r="O639" s="65"/>
      <c r="P639" s="197">
        <f>O639*H639</f>
        <v>0</v>
      </c>
      <c r="Q639" s="197">
        <v>0</v>
      </c>
      <c r="R639" s="197">
        <f>Q639*H639</f>
        <v>0</v>
      </c>
      <c r="S639" s="197">
        <v>6.5000000000000002E-2</v>
      </c>
      <c r="T639" s="198">
        <f>S639*H639</f>
        <v>0.182</v>
      </c>
      <c r="U639" s="35"/>
      <c r="V639" s="35"/>
      <c r="W639" s="35"/>
      <c r="X639" s="35"/>
      <c r="Y639" s="35"/>
      <c r="Z639" s="35"/>
      <c r="AA639" s="35"/>
      <c r="AB639" s="35"/>
      <c r="AC639" s="35"/>
      <c r="AD639" s="35"/>
      <c r="AE639" s="35"/>
      <c r="AR639" s="199" t="s">
        <v>153</v>
      </c>
      <c r="AT639" s="199" t="s">
        <v>148</v>
      </c>
      <c r="AU639" s="199" t="s">
        <v>82</v>
      </c>
      <c r="AY639" s="18" t="s">
        <v>146</v>
      </c>
      <c r="BE639" s="200">
        <f>IF(N639="základní",J639,0)</f>
        <v>0</v>
      </c>
      <c r="BF639" s="200">
        <f>IF(N639="snížená",J639,0)</f>
        <v>0</v>
      </c>
      <c r="BG639" s="200">
        <f>IF(N639="zákl. přenesená",J639,0)</f>
        <v>0</v>
      </c>
      <c r="BH639" s="200">
        <f>IF(N639="sníž. přenesená",J639,0)</f>
        <v>0</v>
      </c>
      <c r="BI639" s="200">
        <f>IF(N639="nulová",J639,0)</f>
        <v>0</v>
      </c>
      <c r="BJ639" s="18" t="s">
        <v>80</v>
      </c>
      <c r="BK639" s="200">
        <f>ROUND(I639*H639,2)</f>
        <v>0</v>
      </c>
      <c r="BL639" s="18" t="s">
        <v>153</v>
      </c>
      <c r="BM639" s="199" t="s">
        <v>1019</v>
      </c>
    </row>
    <row r="640" spans="1:65" s="2" customFormat="1" ht="19.5">
      <c r="A640" s="35"/>
      <c r="B640" s="36"/>
      <c r="C640" s="37"/>
      <c r="D640" s="201" t="s">
        <v>155</v>
      </c>
      <c r="E640" s="37"/>
      <c r="F640" s="202" t="s">
        <v>1020</v>
      </c>
      <c r="G640" s="37"/>
      <c r="H640" s="37"/>
      <c r="I640" s="109"/>
      <c r="J640" s="37"/>
      <c r="K640" s="37"/>
      <c r="L640" s="40"/>
      <c r="M640" s="203"/>
      <c r="N640" s="204"/>
      <c r="O640" s="65"/>
      <c r="P640" s="65"/>
      <c r="Q640" s="65"/>
      <c r="R640" s="65"/>
      <c r="S640" s="65"/>
      <c r="T640" s="66"/>
      <c r="U640" s="35"/>
      <c r="V640" s="35"/>
      <c r="W640" s="35"/>
      <c r="X640" s="35"/>
      <c r="Y640" s="35"/>
      <c r="Z640" s="35"/>
      <c r="AA640" s="35"/>
      <c r="AB640" s="35"/>
      <c r="AC640" s="35"/>
      <c r="AD640" s="35"/>
      <c r="AE640" s="35"/>
      <c r="AT640" s="18" t="s">
        <v>155</v>
      </c>
      <c r="AU640" s="18" t="s">
        <v>82</v>
      </c>
    </row>
    <row r="641" spans="1:65" s="13" customFormat="1" ht="11.25">
      <c r="B641" s="205"/>
      <c r="C641" s="206"/>
      <c r="D641" s="201" t="s">
        <v>157</v>
      </c>
      <c r="E641" s="207" t="s">
        <v>19</v>
      </c>
      <c r="F641" s="208" t="s">
        <v>1021</v>
      </c>
      <c r="G641" s="206"/>
      <c r="H641" s="209">
        <v>1.6</v>
      </c>
      <c r="I641" s="210"/>
      <c r="J641" s="206"/>
      <c r="K641" s="206"/>
      <c r="L641" s="211"/>
      <c r="M641" s="212"/>
      <c r="N641" s="213"/>
      <c r="O641" s="213"/>
      <c r="P641" s="213"/>
      <c r="Q641" s="213"/>
      <c r="R641" s="213"/>
      <c r="S641" s="213"/>
      <c r="T641" s="214"/>
      <c r="AT641" s="215" t="s">
        <v>157</v>
      </c>
      <c r="AU641" s="215" t="s">
        <v>82</v>
      </c>
      <c r="AV641" s="13" t="s">
        <v>82</v>
      </c>
      <c r="AW641" s="13" t="s">
        <v>33</v>
      </c>
      <c r="AX641" s="13" t="s">
        <v>72</v>
      </c>
      <c r="AY641" s="215" t="s">
        <v>146</v>
      </c>
    </row>
    <row r="642" spans="1:65" s="13" customFormat="1" ht="11.25">
      <c r="B642" s="205"/>
      <c r="C642" s="206"/>
      <c r="D642" s="201" t="s">
        <v>157</v>
      </c>
      <c r="E642" s="207" t="s">
        <v>19</v>
      </c>
      <c r="F642" s="208" t="s">
        <v>1022</v>
      </c>
      <c r="G642" s="206"/>
      <c r="H642" s="209">
        <v>1.2</v>
      </c>
      <c r="I642" s="210"/>
      <c r="J642" s="206"/>
      <c r="K642" s="206"/>
      <c r="L642" s="211"/>
      <c r="M642" s="212"/>
      <c r="N642" s="213"/>
      <c r="O642" s="213"/>
      <c r="P642" s="213"/>
      <c r="Q642" s="213"/>
      <c r="R642" s="213"/>
      <c r="S642" s="213"/>
      <c r="T642" s="214"/>
      <c r="AT642" s="215" t="s">
        <v>157</v>
      </c>
      <c r="AU642" s="215" t="s">
        <v>82</v>
      </c>
      <c r="AV642" s="13" t="s">
        <v>82</v>
      </c>
      <c r="AW642" s="13" t="s">
        <v>33</v>
      </c>
      <c r="AX642" s="13" t="s">
        <v>72</v>
      </c>
      <c r="AY642" s="215" t="s">
        <v>146</v>
      </c>
    </row>
    <row r="643" spans="1:65" s="2" customFormat="1" ht="16.5" customHeight="1">
      <c r="A643" s="35"/>
      <c r="B643" s="36"/>
      <c r="C643" s="188" t="s">
        <v>1023</v>
      </c>
      <c r="D643" s="188" t="s">
        <v>148</v>
      </c>
      <c r="E643" s="189" t="s">
        <v>1024</v>
      </c>
      <c r="F643" s="190" t="s">
        <v>1025</v>
      </c>
      <c r="G643" s="191" t="s">
        <v>464</v>
      </c>
      <c r="H643" s="192">
        <v>10.95</v>
      </c>
      <c r="I643" s="193"/>
      <c r="J643" s="194">
        <f>ROUND(I643*H643,2)</f>
        <v>0</v>
      </c>
      <c r="K643" s="190" t="s">
        <v>152</v>
      </c>
      <c r="L643" s="40"/>
      <c r="M643" s="195" t="s">
        <v>19</v>
      </c>
      <c r="N643" s="196" t="s">
        <v>43</v>
      </c>
      <c r="O643" s="65"/>
      <c r="P643" s="197">
        <f>O643*H643</f>
        <v>0</v>
      </c>
      <c r="Q643" s="197">
        <v>1.805E-2</v>
      </c>
      <c r="R643" s="197">
        <f>Q643*H643</f>
        <v>0.19764749999999998</v>
      </c>
      <c r="S643" s="197">
        <v>0</v>
      </c>
      <c r="T643" s="198">
        <f>S643*H643</f>
        <v>0</v>
      </c>
      <c r="U643" s="35"/>
      <c r="V643" s="35"/>
      <c r="W643" s="35"/>
      <c r="X643" s="35"/>
      <c r="Y643" s="35"/>
      <c r="Z643" s="35"/>
      <c r="AA643" s="35"/>
      <c r="AB643" s="35"/>
      <c r="AC643" s="35"/>
      <c r="AD643" s="35"/>
      <c r="AE643" s="35"/>
      <c r="AR643" s="199" t="s">
        <v>153</v>
      </c>
      <c r="AT643" s="199" t="s">
        <v>148</v>
      </c>
      <c r="AU643" s="199" t="s">
        <v>82</v>
      </c>
      <c r="AY643" s="18" t="s">
        <v>146</v>
      </c>
      <c r="BE643" s="200">
        <f>IF(N643="základní",J643,0)</f>
        <v>0</v>
      </c>
      <c r="BF643" s="200">
        <f>IF(N643="snížená",J643,0)</f>
        <v>0</v>
      </c>
      <c r="BG643" s="200">
        <f>IF(N643="zákl. přenesená",J643,0)</f>
        <v>0</v>
      </c>
      <c r="BH643" s="200">
        <f>IF(N643="sníž. přenesená",J643,0)</f>
        <v>0</v>
      </c>
      <c r="BI643" s="200">
        <f>IF(N643="nulová",J643,0)</f>
        <v>0</v>
      </c>
      <c r="BJ643" s="18" t="s">
        <v>80</v>
      </c>
      <c r="BK643" s="200">
        <f>ROUND(I643*H643,2)</f>
        <v>0</v>
      </c>
      <c r="BL643" s="18" t="s">
        <v>153</v>
      </c>
      <c r="BM643" s="199" t="s">
        <v>1026</v>
      </c>
    </row>
    <row r="644" spans="1:65" s="2" customFormat="1" ht="11.25">
      <c r="A644" s="35"/>
      <c r="B644" s="36"/>
      <c r="C644" s="37"/>
      <c r="D644" s="201" t="s">
        <v>155</v>
      </c>
      <c r="E644" s="37"/>
      <c r="F644" s="202" t="s">
        <v>1027</v>
      </c>
      <c r="G644" s="37"/>
      <c r="H644" s="37"/>
      <c r="I644" s="109"/>
      <c r="J644" s="37"/>
      <c r="K644" s="37"/>
      <c r="L644" s="40"/>
      <c r="M644" s="203"/>
      <c r="N644" s="204"/>
      <c r="O644" s="65"/>
      <c r="P644" s="65"/>
      <c r="Q644" s="65"/>
      <c r="R644" s="65"/>
      <c r="S644" s="65"/>
      <c r="T644" s="66"/>
      <c r="U644" s="35"/>
      <c r="V644" s="35"/>
      <c r="W644" s="35"/>
      <c r="X644" s="35"/>
      <c r="Y644" s="35"/>
      <c r="Z644" s="35"/>
      <c r="AA644" s="35"/>
      <c r="AB644" s="35"/>
      <c r="AC644" s="35"/>
      <c r="AD644" s="35"/>
      <c r="AE644" s="35"/>
      <c r="AT644" s="18" t="s">
        <v>155</v>
      </c>
      <c r="AU644" s="18" t="s">
        <v>82</v>
      </c>
    </row>
    <row r="645" spans="1:65" s="13" customFormat="1" ht="11.25">
      <c r="B645" s="205"/>
      <c r="C645" s="206"/>
      <c r="D645" s="201" t="s">
        <v>157</v>
      </c>
      <c r="E645" s="207" t="s">
        <v>19</v>
      </c>
      <c r="F645" s="208" t="s">
        <v>1028</v>
      </c>
      <c r="G645" s="206"/>
      <c r="H645" s="209">
        <v>10.95</v>
      </c>
      <c r="I645" s="210"/>
      <c r="J645" s="206"/>
      <c r="K645" s="206"/>
      <c r="L645" s="211"/>
      <c r="M645" s="212"/>
      <c r="N645" s="213"/>
      <c r="O645" s="213"/>
      <c r="P645" s="213"/>
      <c r="Q645" s="213"/>
      <c r="R645" s="213"/>
      <c r="S645" s="213"/>
      <c r="T645" s="214"/>
      <c r="AT645" s="215" t="s">
        <v>157</v>
      </c>
      <c r="AU645" s="215" t="s">
        <v>82</v>
      </c>
      <c r="AV645" s="13" t="s">
        <v>82</v>
      </c>
      <c r="AW645" s="13" t="s">
        <v>33</v>
      </c>
      <c r="AX645" s="13" t="s">
        <v>72</v>
      </c>
      <c r="AY645" s="215" t="s">
        <v>146</v>
      </c>
    </row>
    <row r="646" spans="1:65" s="2" customFormat="1" ht="16.5" customHeight="1">
      <c r="A646" s="35"/>
      <c r="B646" s="36"/>
      <c r="C646" s="188" t="s">
        <v>1029</v>
      </c>
      <c r="D646" s="188" t="s">
        <v>148</v>
      </c>
      <c r="E646" s="189" t="s">
        <v>1030</v>
      </c>
      <c r="F646" s="190" t="s">
        <v>1031</v>
      </c>
      <c r="G646" s="191" t="s">
        <v>464</v>
      </c>
      <c r="H646" s="192">
        <v>10.95</v>
      </c>
      <c r="I646" s="193"/>
      <c r="J646" s="194">
        <f>ROUND(I646*H646,2)</f>
        <v>0</v>
      </c>
      <c r="K646" s="190" t="s">
        <v>152</v>
      </c>
      <c r="L646" s="40"/>
      <c r="M646" s="195" t="s">
        <v>19</v>
      </c>
      <c r="N646" s="196" t="s">
        <v>43</v>
      </c>
      <c r="O646" s="65"/>
      <c r="P646" s="197">
        <f>O646*H646</f>
        <v>0</v>
      </c>
      <c r="Q646" s="197">
        <v>2.5500000000000002E-3</v>
      </c>
      <c r="R646" s="197">
        <f>Q646*H646</f>
        <v>2.7922499999999999E-2</v>
      </c>
      <c r="S646" s="197">
        <v>0</v>
      </c>
      <c r="T646" s="198">
        <f>S646*H646</f>
        <v>0</v>
      </c>
      <c r="U646" s="35"/>
      <c r="V646" s="35"/>
      <c r="W646" s="35"/>
      <c r="X646" s="35"/>
      <c r="Y646" s="35"/>
      <c r="Z646" s="35"/>
      <c r="AA646" s="35"/>
      <c r="AB646" s="35"/>
      <c r="AC646" s="35"/>
      <c r="AD646" s="35"/>
      <c r="AE646" s="35"/>
      <c r="AR646" s="199" t="s">
        <v>153</v>
      </c>
      <c r="AT646" s="199" t="s">
        <v>148</v>
      </c>
      <c r="AU646" s="199" t="s">
        <v>82</v>
      </c>
      <c r="AY646" s="18" t="s">
        <v>146</v>
      </c>
      <c r="BE646" s="200">
        <f>IF(N646="základní",J646,0)</f>
        <v>0</v>
      </c>
      <c r="BF646" s="200">
        <f>IF(N646="snížená",J646,0)</f>
        <v>0</v>
      </c>
      <c r="BG646" s="200">
        <f>IF(N646="zákl. přenesená",J646,0)</f>
        <v>0</v>
      </c>
      <c r="BH646" s="200">
        <f>IF(N646="sníž. přenesená",J646,0)</f>
        <v>0</v>
      </c>
      <c r="BI646" s="200">
        <f>IF(N646="nulová",J646,0)</f>
        <v>0</v>
      </c>
      <c r="BJ646" s="18" t="s">
        <v>80</v>
      </c>
      <c r="BK646" s="200">
        <f>ROUND(I646*H646,2)</f>
        <v>0</v>
      </c>
      <c r="BL646" s="18" t="s">
        <v>153</v>
      </c>
      <c r="BM646" s="199" t="s">
        <v>1032</v>
      </c>
    </row>
    <row r="647" spans="1:65" s="2" customFormat="1" ht="19.5">
      <c r="A647" s="35"/>
      <c r="B647" s="36"/>
      <c r="C647" s="37"/>
      <c r="D647" s="201" t="s">
        <v>155</v>
      </c>
      <c r="E647" s="37"/>
      <c r="F647" s="202" t="s">
        <v>1033</v>
      </c>
      <c r="G647" s="37"/>
      <c r="H647" s="37"/>
      <c r="I647" s="109"/>
      <c r="J647" s="37"/>
      <c r="K647" s="37"/>
      <c r="L647" s="40"/>
      <c r="M647" s="203"/>
      <c r="N647" s="204"/>
      <c r="O647" s="65"/>
      <c r="P647" s="65"/>
      <c r="Q647" s="65"/>
      <c r="R647" s="65"/>
      <c r="S647" s="65"/>
      <c r="T647" s="66"/>
      <c r="U647" s="35"/>
      <c r="V647" s="35"/>
      <c r="W647" s="35"/>
      <c r="X647" s="35"/>
      <c r="Y647" s="35"/>
      <c r="Z647" s="35"/>
      <c r="AA647" s="35"/>
      <c r="AB647" s="35"/>
      <c r="AC647" s="35"/>
      <c r="AD647" s="35"/>
      <c r="AE647" s="35"/>
      <c r="AT647" s="18" t="s">
        <v>155</v>
      </c>
      <c r="AU647" s="18" t="s">
        <v>82</v>
      </c>
    </row>
    <row r="648" spans="1:65" s="2" customFormat="1" ht="16.5" customHeight="1">
      <c r="A648" s="35"/>
      <c r="B648" s="36"/>
      <c r="C648" s="188" t="s">
        <v>1034</v>
      </c>
      <c r="D648" s="188" t="s">
        <v>148</v>
      </c>
      <c r="E648" s="189" t="s">
        <v>1035</v>
      </c>
      <c r="F648" s="190" t="s">
        <v>1036</v>
      </c>
      <c r="G648" s="191" t="s">
        <v>464</v>
      </c>
      <c r="H648" s="192">
        <v>24.05</v>
      </c>
      <c r="I648" s="193"/>
      <c r="J648" s="194">
        <f>ROUND(I648*H648,2)</f>
        <v>0</v>
      </c>
      <c r="K648" s="190" t="s">
        <v>152</v>
      </c>
      <c r="L648" s="40"/>
      <c r="M648" s="195" t="s">
        <v>19</v>
      </c>
      <c r="N648" s="196" t="s">
        <v>43</v>
      </c>
      <c r="O648" s="65"/>
      <c r="P648" s="197">
        <f>O648*H648</f>
        <v>0</v>
      </c>
      <c r="Q648" s="197">
        <v>8.0000000000000007E-5</v>
      </c>
      <c r="R648" s="197">
        <f>Q648*H648</f>
        <v>1.9240000000000001E-3</v>
      </c>
      <c r="S648" s="197">
        <v>0</v>
      </c>
      <c r="T648" s="198">
        <f>S648*H648</f>
        <v>0</v>
      </c>
      <c r="U648" s="35"/>
      <c r="V648" s="35"/>
      <c r="W648" s="35"/>
      <c r="X648" s="35"/>
      <c r="Y648" s="35"/>
      <c r="Z648" s="35"/>
      <c r="AA648" s="35"/>
      <c r="AB648" s="35"/>
      <c r="AC648" s="35"/>
      <c r="AD648" s="35"/>
      <c r="AE648" s="35"/>
      <c r="AR648" s="199" t="s">
        <v>153</v>
      </c>
      <c r="AT648" s="199" t="s">
        <v>148</v>
      </c>
      <c r="AU648" s="199" t="s">
        <v>82</v>
      </c>
      <c r="AY648" s="18" t="s">
        <v>146</v>
      </c>
      <c r="BE648" s="200">
        <f>IF(N648="základní",J648,0)</f>
        <v>0</v>
      </c>
      <c r="BF648" s="200">
        <f>IF(N648="snížená",J648,0)</f>
        <v>0</v>
      </c>
      <c r="BG648" s="200">
        <f>IF(N648="zákl. přenesená",J648,0)</f>
        <v>0</v>
      </c>
      <c r="BH648" s="200">
        <f>IF(N648="sníž. přenesená",J648,0)</f>
        <v>0</v>
      </c>
      <c r="BI648" s="200">
        <f>IF(N648="nulová",J648,0)</f>
        <v>0</v>
      </c>
      <c r="BJ648" s="18" t="s">
        <v>80</v>
      </c>
      <c r="BK648" s="200">
        <f>ROUND(I648*H648,2)</f>
        <v>0</v>
      </c>
      <c r="BL648" s="18" t="s">
        <v>153</v>
      </c>
      <c r="BM648" s="199" t="s">
        <v>1037</v>
      </c>
    </row>
    <row r="649" spans="1:65" s="2" customFormat="1" ht="11.25">
      <c r="A649" s="35"/>
      <c r="B649" s="36"/>
      <c r="C649" s="37"/>
      <c r="D649" s="201" t="s">
        <v>155</v>
      </c>
      <c r="E649" s="37"/>
      <c r="F649" s="202" t="s">
        <v>1038</v>
      </c>
      <c r="G649" s="37"/>
      <c r="H649" s="37"/>
      <c r="I649" s="109"/>
      <c r="J649" s="37"/>
      <c r="K649" s="37"/>
      <c r="L649" s="40"/>
      <c r="M649" s="203"/>
      <c r="N649" s="204"/>
      <c r="O649" s="65"/>
      <c r="P649" s="65"/>
      <c r="Q649" s="65"/>
      <c r="R649" s="65"/>
      <c r="S649" s="65"/>
      <c r="T649" s="66"/>
      <c r="U649" s="35"/>
      <c r="V649" s="35"/>
      <c r="W649" s="35"/>
      <c r="X649" s="35"/>
      <c r="Y649" s="35"/>
      <c r="Z649" s="35"/>
      <c r="AA649" s="35"/>
      <c r="AB649" s="35"/>
      <c r="AC649" s="35"/>
      <c r="AD649" s="35"/>
      <c r="AE649" s="35"/>
      <c r="AT649" s="18" t="s">
        <v>155</v>
      </c>
      <c r="AU649" s="18" t="s">
        <v>82</v>
      </c>
    </row>
    <row r="650" spans="1:65" s="13" customFormat="1" ht="11.25">
      <c r="B650" s="205"/>
      <c r="C650" s="206"/>
      <c r="D650" s="201" t="s">
        <v>157</v>
      </c>
      <c r="E650" s="207" t="s">
        <v>19</v>
      </c>
      <c r="F650" s="208" t="s">
        <v>1039</v>
      </c>
      <c r="G650" s="206"/>
      <c r="H650" s="209">
        <v>3.3</v>
      </c>
      <c r="I650" s="210"/>
      <c r="J650" s="206"/>
      <c r="K650" s="206"/>
      <c r="L650" s="211"/>
      <c r="M650" s="212"/>
      <c r="N650" s="213"/>
      <c r="O650" s="213"/>
      <c r="P650" s="213"/>
      <c r="Q650" s="213"/>
      <c r="R650" s="213"/>
      <c r="S650" s="213"/>
      <c r="T650" s="214"/>
      <c r="AT650" s="215" t="s">
        <v>157</v>
      </c>
      <c r="AU650" s="215" t="s">
        <v>82</v>
      </c>
      <c r="AV650" s="13" t="s">
        <v>82</v>
      </c>
      <c r="AW650" s="13" t="s">
        <v>33</v>
      </c>
      <c r="AX650" s="13" t="s">
        <v>72</v>
      </c>
      <c r="AY650" s="215" t="s">
        <v>146</v>
      </c>
    </row>
    <row r="651" spans="1:65" s="13" customFormat="1" ht="11.25">
      <c r="B651" s="205"/>
      <c r="C651" s="206"/>
      <c r="D651" s="201" t="s">
        <v>157</v>
      </c>
      <c r="E651" s="207" t="s">
        <v>19</v>
      </c>
      <c r="F651" s="208" t="s">
        <v>1040</v>
      </c>
      <c r="G651" s="206"/>
      <c r="H651" s="209">
        <v>4</v>
      </c>
      <c r="I651" s="210"/>
      <c r="J651" s="206"/>
      <c r="K651" s="206"/>
      <c r="L651" s="211"/>
      <c r="M651" s="212"/>
      <c r="N651" s="213"/>
      <c r="O651" s="213"/>
      <c r="P651" s="213"/>
      <c r="Q651" s="213"/>
      <c r="R651" s="213"/>
      <c r="S651" s="213"/>
      <c r="T651" s="214"/>
      <c r="AT651" s="215" t="s">
        <v>157</v>
      </c>
      <c r="AU651" s="215" t="s">
        <v>82</v>
      </c>
      <c r="AV651" s="13" t="s">
        <v>82</v>
      </c>
      <c r="AW651" s="13" t="s">
        <v>33</v>
      </c>
      <c r="AX651" s="13" t="s">
        <v>72</v>
      </c>
      <c r="AY651" s="215" t="s">
        <v>146</v>
      </c>
    </row>
    <row r="652" spans="1:65" s="13" customFormat="1" ht="11.25">
      <c r="B652" s="205"/>
      <c r="C652" s="206"/>
      <c r="D652" s="201" t="s">
        <v>157</v>
      </c>
      <c r="E652" s="207" t="s">
        <v>19</v>
      </c>
      <c r="F652" s="208" t="s">
        <v>1041</v>
      </c>
      <c r="G652" s="206"/>
      <c r="H652" s="209">
        <v>0.6</v>
      </c>
      <c r="I652" s="210"/>
      <c r="J652" s="206"/>
      <c r="K652" s="206"/>
      <c r="L652" s="211"/>
      <c r="M652" s="212"/>
      <c r="N652" s="213"/>
      <c r="O652" s="213"/>
      <c r="P652" s="213"/>
      <c r="Q652" s="213"/>
      <c r="R652" s="213"/>
      <c r="S652" s="213"/>
      <c r="T652" s="214"/>
      <c r="AT652" s="215" t="s">
        <v>157</v>
      </c>
      <c r="AU652" s="215" t="s">
        <v>82</v>
      </c>
      <c r="AV652" s="13" t="s">
        <v>82</v>
      </c>
      <c r="AW652" s="13" t="s">
        <v>33</v>
      </c>
      <c r="AX652" s="13" t="s">
        <v>72</v>
      </c>
      <c r="AY652" s="215" t="s">
        <v>146</v>
      </c>
    </row>
    <row r="653" spans="1:65" s="13" customFormat="1" ht="11.25">
      <c r="B653" s="205"/>
      <c r="C653" s="206"/>
      <c r="D653" s="201" t="s">
        <v>157</v>
      </c>
      <c r="E653" s="207" t="s">
        <v>19</v>
      </c>
      <c r="F653" s="208" t="s">
        <v>1042</v>
      </c>
      <c r="G653" s="206"/>
      <c r="H653" s="209">
        <v>0.5</v>
      </c>
      <c r="I653" s="210"/>
      <c r="J653" s="206"/>
      <c r="K653" s="206"/>
      <c r="L653" s="211"/>
      <c r="M653" s="212"/>
      <c r="N653" s="213"/>
      <c r="O653" s="213"/>
      <c r="P653" s="213"/>
      <c r="Q653" s="213"/>
      <c r="R653" s="213"/>
      <c r="S653" s="213"/>
      <c r="T653" s="214"/>
      <c r="AT653" s="215" t="s">
        <v>157</v>
      </c>
      <c r="AU653" s="215" t="s">
        <v>82</v>
      </c>
      <c r="AV653" s="13" t="s">
        <v>82</v>
      </c>
      <c r="AW653" s="13" t="s">
        <v>33</v>
      </c>
      <c r="AX653" s="13" t="s">
        <v>72</v>
      </c>
      <c r="AY653" s="215" t="s">
        <v>146</v>
      </c>
    </row>
    <row r="654" spans="1:65" s="13" customFormat="1" ht="11.25">
      <c r="B654" s="205"/>
      <c r="C654" s="206"/>
      <c r="D654" s="201" t="s">
        <v>157</v>
      </c>
      <c r="E654" s="207" t="s">
        <v>19</v>
      </c>
      <c r="F654" s="208" t="s">
        <v>1043</v>
      </c>
      <c r="G654" s="206"/>
      <c r="H654" s="209">
        <v>0.4</v>
      </c>
      <c r="I654" s="210"/>
      <c r="J654" s="206"/>
      <c r="K654" s="206"/>
      <c r="L654" s="211"/>
      <c r="M654" s="212"/>
      <c r="N654" s="213"/>
      <c r="O654" s="213"/>
      <c r="P654" s="213"/>
      <c r="Q654" s="213"/>
      <c r="R654" s="213"/>
      <c r="S654" s="213"/>
      <c r="T654" s="214"/>
      <c r="AT654" s="215" t="s">
        <v>157</v>
      </c>
      <c r="AU654" s="215" t="s">
        <v>82</v>
      </c>
      <c r="AV654" s="13" t="s">
        <v>82</v>
      </c>
      <c r="AW654" s="13" t="s">
        <v>33</v>
      </c>
      <c r="AX654" s="13" t="s">
        <v>72</v>
      </c>
      <c r="AY654" s="215" t="s">
        <v>146</v>
      </c>
    </row>
    <row r="655" spans="1:65" s="13" customFormat="1" ht="11.25">
      <c r="B655" s="205"/>
      <c r="C655" s="206"/>
      <c r="D655" s="201" t="s">
        <v>157</v>
      </c>
      <c r="E655" s="207" t="s">
        <v>19</v>
      </c>
      <c r="F655" s="208" t="s">
        <v>1044</v>
      </c>
      <c r="G655" s="206"/>
      <c r="H655" s="209">
        <v>7</v>
      </c>
      <c r="I655" s="210"/>
      <c r="J655" s="206"/>
      <c r="K655" s="206"/>
      <c r="L655" s="211"/>
      <c r="M655" s="212"/>
      <c r="N655" s="213"/>
      <c r="O655" s="213"/>
      <c r="P655" s="213"/>
      <c r="Q655" s="213"/>
      <c r="R655" s="213"/>
      <c r="S655" s="213"/>
      <c r="T655" s="214"/>
      <c r="AT655" s="215" t="s">
        <v>157</v>
      </c>
      <c r="AU655" s="215" t="s">
        <v>82</v>
      </c>
      <c r="AV655" s="13" t="s">
        <v>82</v>
      </c>
      <c r="AW655" s="13" t="s">
        <v>33</v>
      </c>
      <c r="AX655" s="13" t="s">
        <v>72</v>
      </c>
      <c r="AY655" s="215" t="s">
        <v>146</v>
      </c>
    </row>
    <row r="656" spans="1:65" s="13" customFormat="1" ht="11.25">
      <c r="B656" s="205"/>
      <c r="C656" s="206"/>
      <c r="D656" s="201" t="s">
        <v>157</v>
      </c>
      <c r="E656" s="207" t="s">
        <v>19</v>
      </c>
      <c r="F656" s="208" t="s">
        <v>1045</v>
      </c>
      <c r="G656" s="206"/>
      <c r="H656" s="209">
        <v>4</v>
      </c>
      <c r="I656" s="210"/>
      <c r="J656" s="206"/>
      <c r="K656" s="206"/>
      <c r="L656" s="211"/>
      <c r="M656" s="212"/>
      <c r="N656" s="213"/>
      <c r="O656" s="213"/>
      <c r="P656" s="213"/>
      <c r="Q656" s="213"/>
      <c r="R656" s="213"/>
      <c r="S656" s="213"/>
      <c r="T656" s="214"/>
      <c r="AT656" s="215" t="s">
        <v>157</v>
      </c>
      <c r="AU656" s="215" t="s">
        <v>82</v>
      </c>
      <c r="AV656" s="13" t="s">
        <v>82</v>
      </c>
      <c r="AW656" s="13" t="s">
        <v>33</v>
      </c>
      <c r="AX656" s="13" t="s">
        <v>72</v>
      </c>
      <c r="AY656" s="215" t="s">
        <v>146</v>
      </c>
    </row>
    <row r="657" spans="1:65" s="13" customFormat="1" ht="11.25">
      <c r="B657" s="205"/>
      <c r="C657" s="206"/>
      <c r="D657" s="201" t="s">
        <v>157</v>
      </c>
      <c r="E657" s="207" t="s">
        <v>19</v>
      </c>
      <c r="F657" s="208" t="s">
        <v>1046</v>
      </c>
      <c r="G657" s="206"/>
      <c r="H657" s="209">
        <v>4.25</v>
      </c>
      <c r="I657" s="210"/>
      <c r="J657" s="206"/>
      <c r="K657" s="206"/>
      <c r="L657" s="211"/>
      <c r="M657" s="212"/>
      <c r="N657" s="213"/>
      <c r="O657" s="213"/>
      <c r="P657" s="213"/>
      <c r="Q657" s="213"/>
      <c r="R657" s="213"/>
      <c r="S657" s="213"/>
      <c r="T657" s="214"/>
      <c r="AT657" s="215" t="s">
        <v>157</v>
      </c>
      <c r="AU657" s="215" t="s">
        <v>82</v>
      </c>
      <c r="AV657" s="13" t="s">
        <v>82</v>
      </c>
      <c r="AW657" s="13" t="s">
        <v>33</v>
      </c>
      <c r="AX657" s="13" t="s">
        <v>72</v>
      </c>
      <c r="AY657" s="215" t="s">
        <v>146</v>
      </c>
    </row>
    <row r="658" spans="1:65" s="2" customFormat="1" ht="16.5" customHeight="1">
      <c r="A658" s="35"/>
      <c r="B658" s="36"/>
      <c r="C658" s="188" t="s">
        <v>1047</v>
      </c>
      <c r="D658" s="188" t="s">
        <v>148</v>
      </c>
      <c r="E658" s="189" t="s">
        <v>1048</v>
      </c>
      <c r="F658" s="190" t="s">
        <v>1049</v>
      </c>
      <c r="G658" s="191" t="s">
        <v>464</v>
      </c>
      <c r="H658" s="192">
        <v>3.65</v>
      </c>
      <c r="I658" s="193"/>
      <c r="J658" s="194">
        <f>ROUND(I658*H658,2)</f>
        <v>0</v>
      </c>
      <c r="K658" s="190" t="s">
        <v>152</v>
      </c>
      <c r="L658" s="40"/>
      <c r="M658" s="195" t="s">
        <v>19</v>
      </c>
      <c r="N658" s="196" t="s">
        <v>43</v>
      </c>
      <c r="O658" s="65"/>
      <c r="P658" s="197">
        <f>O658*H658</f>
        <v>0</v>
      </c>
      <c r="Q658" s="197">
        <v>1.0000000000000001E-5</v>
      </c>
      <c r="R658" s="197">
        <f>Q658*H658</f>
        <v>3.65E-5</v>
      </c>
      <c r="S658" s="197">
        <v>0</v>
      </c>
      <c r="T658" s="198">
        <f>S658*H658</f>
        <v>0</v>
      </c>
      <c r="U658" s="35"/>
      <c r="V658" s="35"/>
      <c r="W658" s="35"/>
      <c r="X658" s="35"/>
      <c r="Y658" s="35"/>
      <c r="Z658" s="35"/>
      <c r="AA658" s="35"/>
      <c r="AB658" s="35"/>
      <c r="AC658" s="35"/>
      <c r="AD658" s="35"/>
      <c r="AE658" s="35"/>
      <c r="AR658" s="199" t="s">
        <v>153</v>
      </c>
      <c r="AT658" s="199" t="s">
        <v>148</v>
      </c>
      <c r="AU658" s="199" t="s">
        <v>82</v>
      </c>
      <c r="AY658" s="18" t="s">
        <v>146</v>
      </c>
      <c r="BE658" s="200">
        <f>IF(N658="základní",J658,0)</f>
        <v>0</v>
      </c>
      <c r="BF658" s="200">
        <f>IF(N658="snížená",J658,0)</f>
        <v>0</v>
      </c>
      <c r="BG658" s="200">
        <f>IF(N658="zákl. přenesená",J658,0)</f>
        <v>0</v>
      </c>
      <c r="BH658" s="200">
        <f>IF(N658="sníž. přenesená",J658,0)</f>
        <v>0</v>
      </c>
      <c r="BI658" s="200">
        <f>IF(N658="nulová",J658,0)</f>
        <v>0</v>
      </c>
      <c r="BJ658" s="18" t="s">
        <v>80</v>
      </c>
      <c r="BK658" s="200">
        <f>ROUND(I658*H658,2)</f>
        <v>0</v>
      </c>
      <c r="BL658" s="18" t="s">
        <v>153</v>
      </c>
      <c r="BM658" s="199" t="s">
        <v>1050</v>
      </c>
    </row>
    <row r="659" spans="1:65" s="2" customFormat="1" ht="11.25">
      <c r="A659" s="35"/>
      <c r="B659" s="36"/>
      <c r="C659" s="37"/>
      <c r="D659" s="201" t="s">
        <v>155</v>
      </c>
      <c r="E659" s="37"/>
      <c r="F659" s="202" t="s">
        <v>1051</v>
      </c>
      <c r="G659" s="37"/>
      <c r="H659" s="37"/>
      <c r="I659" s="109"/>
      <c r="J659" s="37"/>
      <c r="K659" s="37"/>
      <c r="L659" s="40"/>
      <c r="M659" s="203"/>
      <c r="N659" s="204"/>
      <c r="O659" s="65"/>
      <c r="P659" s="65"/>
      <c r="Q659" s="65"/>
      <c r="R659" s="65"/>
      <c r="S659" s="65"/>
      <c r="T659" s="66"/>
      <c r="U659" s="35"/>
      <c r="V659" s="35"/>
      <c r="W659" s="35"/>
      <c r="X659" s="35"/>
      <c r="Y659" s="35"/>
      <c r="Z659" s="35"/>
      <c r="AA659" s="35"/>
      <c r="AB659" s="35"/>
      <c r="AC659" s="35"/>
      <c r="AD659" s="35"/>
      <c r="AE659" s="35"/>
      <c r="AT659" s="18" t="s">
        <v>155</v>
      </c>
      <c r="AU659" s="18" t="s">
        <v>82</v>
      </c>
    </row>
    <row r="660" spans="1:65" s="13" customFormat="1" ht="11.25">
      <c r="B660" s="205"/>
      <c r="C660" s="206"/>
      <c r="D660" s="201" t="s">
        <v>157</v>
      </c>
      <c r="E660" s="207" t="s">
        <v>19</v>
      </c>
      <c r="F660" s="208" t="s">
        <v>1052</v>
      </c>
      <c r="G660" s="206"/>
      <c r="H660" s="209">
        <v>3.65</v>
      </c>
      <c r="I660" s="210"/>
      <c r="J660" s="206"/>
      <c r="K660" s="206"/>
      <c r="L660" s="211"/>
      <c r="M660" s="212"/>
      <c r="N660" s="213"/>
      <c r="O660" s="213"/>
      <c r="P660" s="213"/>
      <c r="Q660" s="213"/>
      <c r="R660" s="213"/>
      <c r="S660" s="213"/>
      <c r="T660" s="214"/>
      <c r="AT660" s="215" t="s">
        <v>157</v>
      </c>
      <c r="AU660" s="215" t="s">
        <v>82</v>
      </c>
      <c r="AV660" s="13" t="s">
        <v>82</v>
      </c>
      <c r="AW660" s="13" t="s">
        <v>33</v>
      </c>
      <c r="AX660" s="13" t="s">
        <v>72</v>
      </c>
      <c r="AY660" s="215" t="s">
        <v>146</v>
      </c>
    </row>
    <row r="661" spans="1:65" s="2" customFormat="1" ht="16.5" customHeight="1">
      <c r="A661" s="35"/>
      <c r="B661" s="36"/>
      <c r="C661" s="188" t="s">
        <v>1053</v>
      </c>
      <c r="D661" s="188" t="s">
        <v>148</v>
      </c>
      <c r="E661" s="189" t="s">
        <v>1054</v>
      </c>
      <c r="F661" s="190" t="s">
        <v>1055</v>
      </c>
      <c r="G661" s="191" t="s">
        <v>151</v>
      </c>
      <c r="H661" s="192">
        <v>990.65499999999997</v>
      </c>
      <c r="I661" s="193"/>
      <c r="J661" s="194">
        <f>ROUND(I661*H661,2)</f>
        <v>0</v>
      </c>
      <c r="K661" s="190" t="s">
        <v>152</v>
      </c>
      <c r="L661" s="40"/>
      <c r="M661" s="195" t="s">
        <v>19</v>
      </c>
      <c r="N661" s="196" t="s">
        <v>43</v>
      </c>
      <c r="O661" s="65"/>
      <c r="P661" s="197">
        <f>O661*H661</f>
        <v>0</v>
      </c>
      <c r="Q661" s="197">
        <v>0</v>
      </c>
      <c r="R661" s="197">
        <f>Q661*H661</f>
        <v>0</v>
      </c>
      <c r="S661" s="197">
        <v>0.01</v>
      </c>
      <c r="T661" s="198">
        <f>S661*H661</f>
        <v>9.9065499999999993</v>
      </c>
      <c r="U661" s="35"/>
      <c r="V661" s="35"/>
      <c r="W661" s="35"/>
      <c r="X661" s="35"/>
      <c r="Y661" s="35"/>
      <c r="Z661" s="35"/>
      <c r="AA661" s="35"/>
      <c r="AB661" s="35"/>
      <c r="AC661" s="35"/>
      <c r="AD661" s="35"/>
      <c r="AE661" s="35"/>
      <c r="AR661" s="199" t="s">
        <v>153</v>
      </c>
      <c r="AT661" s="199" t="s">
        <v>148</v>
      </c>
      <c r="AU661" s="199" t="s">
        <v>82</v>
      </c>
      <c r="AY661" s="18" t="s">
        <v>146</v>
      </c>
      <c r="BE661" s="200">
        <f>IF(N661="základní",J661,0)</f>
        <v>0</v>
      </c>
      <c r="BF661" s="200">
        <f>IF(N661="snížená",J661,0)</f>
        <v>0</v>
      </c>
      <c r="BG661" s="200">
        <f>IF(N661="zákl. přenesená",J661,0)</f>
        <v>0</v>
      </c>
      <c r="BH661" s="200">
        <f>IF(N661="sníž. přenesená",J661,0)</f>
        <v>0</v>
      </c>
      <c r="BI661" s="200">
        <f>IF(N661="nulová",J661,0)</f>
        <v>0</v>
      </c>
      <c r="BJ661" s="18" t="s">
        <v>80</v>
      </c>
      <c r="BK661" s="200">
        <f>ROUND(I661*H661,2)</f>
        <v>0</v>
      </c>
      <c r="BL661" s="18" t="s">
        <v>153</v>
      </c>
      <c r="BM661" s="199" t="s">
        <v>1056</v>
      </c>
    </row>
    <row r="662" spans="1:65" s="2" customFormat="1" ht="19.5">
      <c r="A662" s="35"/>
      <c r="B662" s="36"/>
      <c r="C662" s="37"/>
      <c r="D662" s="201" t="s">
        <v>155</v>
      </c>
      <c r="E662" s="37"/>
      <c r="F662" s="202" t="s">
        <v>1057</v>
      </c>
      <c r="G662" s="37"/>
      <c r="H662" s="37"/>
      <c r="I662" s="109"/>
      <c r="J662" s="37"/>
      <c r="K662" s="37"/>
      <c r="L662" s="40"/>
      <c r="M662" s="203"/>
      <c r="N662" s="204"/>
      <c r="O662" s="65"/>
      <c r="P662" s="65"/>
      <c r="Q662" s="65"/>
      <c r="R662" s="65"/>
      <c r="S662" s="65"/>
      <c r="T662" s="66"/>
      <c r="U662" s="35"/>
      <c r="V662" s="35"/>
      <c r="W662" s="35"/>
      <c r="X662" s="35"/>
      <c r="Y662" s="35"/>
      <c r="Z662" s="35"/>
      <c r="AA662" s="35"/>
      <c r="AB662" s="35"/>
      <c r="AC662" s="35"/>
      <c r="AD662" s="35"/>
      <c r="AE662" s="35"/>
      <c r="AT662" s="18" t="s">
        <v>155</v>
      </c>
      <c r="AU662" s="18" t="s">
        <v>82</v>
      </c>
    </row>
    <row r="663" spans="1:65" s="14" customFormat="1" ht="11.25">
      <c r="B663" s="216"/>
      <c r="C663" s="217"/>
      <c r="D663" s="201" t="s">
        <v>157</v>
      </c>
      <c r="E663" s="218" t="s">
        <v>19</v>
      </c>
      <c r="F663" s="219" t="s">
        <v>655</v>
      </c>
      <c r="G663" s="217"/>
      <c r="H663" s="218" t="s">
        <v>19</v>
      </c>
      <c r="I663" s="220"/>
      <c r="J663" s="217"/>
      <c r="K663" s="217"/>
      <c r="L663" s="221"/>
      <c r="M663" s="222"/>
      <c r="N663" s="223"/>
      <c r="O663" s="223"/>
      <c r="P663" s="223"/>
      <c r="Q663" s="223"/>
      <c r="R663" s="223"/>
      <c r="S663" s="223"/>
      <c r="T663" s="224"/>
      <c r="AT663" s="225" t="s">
        <v>157</v>
      </c>
      <c r="AU663" s="225" t="s">
        <v>82</v>
      </c>
      <c r="AV663" s="14" t="s">
        <v>80</v>
      </c>
      <c r="AW663" s="14" t="s">
        <v>33</v>
      </c>
      <c r="AX663" s="14" t="s">
        <v>72</v>
      </c>
      <c r="AY663" s="225" t="s">
        <v>146</v>
      </c>
    </row>
    <row r="664" spans="1:65" s="13" customFormat="1" ht="11.25">
      <c r="B664" s="205"/>
      <c r="C664" s="206"/>
      <c r="D664" s="201" t="s">
        <v>157</v>
      </c>
      <c r="E664" s="207" t="s">
        <v>19</v>
      </c>
      <c r="F664" s="208" t="s">
        <v>656</v>
      </c>
      <c r="G664" s="206"/>
      <c r="H664" s="209">
        <v>136.28100000000001</v>
      </c>
      <c r="I664" s="210"/>
      <c r="J664" s="206"/>
      <c r="K664" s="206"/>
      <c r="L664" s="211"/>
      <c r="M664" s="212"/>
      <c r="N664" s="213"/>
      <c r="O664" s="213"/>
      <c r="P664" s="213"/>
      <c r="Q664" s="213"/>
      <c r="R664" s="213"/>
      <c r="S664" s="213"/>
      <c r="T664" s="214"/>
      <c r="AT664" s="215" t="s">
        <v>157</v>
      </c>
      <c r="AU664" s="215" t="s">
        <v>82</v>
      </c>
      <c r="AV664" s="13" t="s">
        <v>82</v>
      </c>
      <c r="AW664" s="13" t="s">
        <v>33</v>
      </c>
      <c r="AX664" s="13" t="s">
        <v>72</v>
      </c>
      <c r="AY664" s="215" t="s">
        <v>146</v>
      </c>
    </row>
    <row r="665" spans="1:65" s="13" customFormat="1" ht="11.25">
      <c r="B665" s="205"/>
      <c r="C665" s="206"/>
      <c r="D665" s="201" t="s">
        <v>157</v>
      </c>
      <c r="E665" s="207" t="s">
        <v>19</v>
      </c>
      <c r="F665" s="208" t="s">
        <v>657</v>
      </c>
      <c r="G665" s="206"/>
      <c r="H665" s="209">
        <v>13.39</v>
      </c>
      <c r="I665" s="210"/>
      <c r="J665" s="206"/>
      <c r="K665" s="206"/>
      <c r="L665" s="211"/>
      <c r="M665" s="212"/>
      <c r="N665" s="213"/>
      <c r="O665" s="213"/>
      <c r="P665" s="213"/>
      <c r="Q665" s="213"/>
      <c r="R665" s="213"/>
      <c r="S665" s="213"/>
      <c r="T665" s="214"/>
      <c r="AT665" s="215" t="s">
        <v>157</v>
      </c>
      <c r="AU665" s="215" t="s">
        <v>82</v>
      </c>
      <c r="AV665" s="13" t="s">
        <v>82</v>
      </c>
      <c r="AW665" s="13" t="s">
        <v>33</v>
      </c>
      <c r="AX665" s="13" t="s">
        <v>72</v>
      </c>
      <c r="AY665" s="215" t="s">
        <v>146</v>
      </c>
    </row>
    <row r="666" spans="1:65" s="13" customFormat="1" ht="11.25">
      <c r="B666" s="205"/>
      <c r="C666" s="206"/>
      <c r="D666" s="201" t="s">
        <v>157</v>
      </c>
      <c r="E666" s="207" t="s">
        <v>19</v>
      </c>
      <c r="F666" s="208" t="s">
        <v>658</v>
      </c>
      <c r="G666" s="206"/>
      <c r="H666" s="209">
        <v>87.78</v>
      </c>
      <c r="I666" s="210"/>
      <c r="J666" s="206"/>
      <c r="K666" s="206"/>
      <c r="L666" s="211"/>
      <c r="M666" s="212"/>
      <c r="N666" s="213"/>
      <c r="O666" s="213"/>
      <c r="P666" s="213"/>
      <c r="Q666" s="213"/>
      <c r="R666" s="213"/>
      <c r="S666" s="213"/>
      <c r="T666" s="214"/>
      <c r="AT666" s="215" t="s">
        <v>157</v>
      </c>
      <c r="AU666" s="215" t="s">
        <v>82</v>
      </c>
      <c r="AV666" s="13" t="s">
        <v>82</v>
      </c>
      <c r="AW666" s="13" t="s">
        <v>33</v>
      </c>
      <c r="AX666" s="13" t="s">
        <v>72</v>
      </c>
      <c r="AY666" s="215" t="s">
        <v>146</v>
      </c>
    </row>
    <row r="667" spans="1:65" s="13" customFormat="1" ht="11.25">
      <c r="B667" s="205"/>
      <c r="C667" s="206"/>
      <c r="D667" s="201" t="s">
        <v>157</v>
      </c>
      <c r="E667" s="207" t="s">
        <v>19</v>
      </c>
      <c r="F667" s="208" t="s">
        <v>659</v>
      </c>
      <c r="G667" s="206"/>
      <c r="H667" s="209">
        <v>95.453999999999994</v>
      </c>
      <c r="I667" s="210"/>
      <c r="J667" s="206"/>
      <c r="K667" s="206"/>
      <c r="L667" s="211"/>
      <c r="M667" s="212"/>
      <c r="N667" s="213"/>
      <c r="O667" s="213"/>
      <c r="P667" s="213"/>
      <c r="Q667" s="213"/>
      <c r="R667" s="213"/>
      <c r="S667" s="213"/>
      <c r="T667" s="214"/>
      <c r="AT667" s="215" t="s">
        <v>157</v>
      </c>
      <c r="AU667" s="215" t="s">
        <v>82</v>
      </c>
      <c r="AV667" s="13" t="s">
        <v>82</v>
      </c>
      <c r="AW667" s="13" t="s">
        <v>33</v>
      </c>
      <c r="AX667" s="13" t="s">
        <v>72</v>
      </c>
      <c r="AY667" s="215" t="s">
        <v>146</v>
      </c>
    </row>
    <row r="668" spans="1:65" s="13" customFormat="1" ht="11.25">
      <c r="B668" s="205"/>
      <c r="C668" s="206"/>
      <c r="D668" s="201" t="s">
        <v>157</v>
      </c>
      <c r="E668" s="207" t="s">
        <v>19</v>
      </c>
      <c r="F668" s="208" t="s">
        <v>660</v>
      </c>
      <c r="G668" s="206"/>
      <c r="H668" s="209">
        <v>10.08</v>
      </c>
      <c r="I668" s="210"/>
      <c r="J668" s="206"/>
      <c r="K668" s="206"/>
      <c r="L668" s="211"/>
      <c r="M668" s="212"/>
      <c r="N668" s="213"/>
      <c r="O668" s="213"/>
      <c r="P668" s="213"/>
      <c r="Q668" s="213"/>
      <c r="R668" s="213"/>
      <c r="S668" s="213"/>
      <c r="T668" s="214"/>
      <c r="AT668" s="215" t="s">
        <v>157</v>
      </c>
      <c r="AU668" s="215" t="s">
        <v>82</v>
      </c>
      <c r="AV668" s="13" t="s">
        <v>82</v>
      </c>
      <c r="AW668" s="13" t="s">
        <v>33</v>
      </c>
      <c r="AX668" s="13" t="s">
        <v>72</v>
      </c>
      <c r="AY668" s="215" t="s">
        <v>146</v>
      </c>
    </row>
    <row r="669" spans="1:65" s="13" customFormat="1" ht="11.25">
      <c r="B669" s="205"/>
      <c r="C669" s="206"/>
      <c r="D669" s="201" t="s">
        <v>157</v>
      </c>
      <c r="E669" s="207" t="s">
        <v>19</v>
      </c>
      <c r="F669" s="208" t="s">
        <v>661</v>
      </c>
      <c r="G669" s="206"/>
      <c r="H669" s="209">
        <v>32.786999999999999</v>
      </c>
      <c r="I669" s="210"/>
      <c r="J669" s="206"/>
      <c r="K669" s="206"/>
      <c r="L669" s="211"/>
      <c r="M669" s="212"/>
      <c r="N669" s="213"/>
      <c r="O669" s="213"/>
      <c r="P669" s="213"/>
      <c r="Q669" s="213"/>
      <c r="R669" s="213"/>
      <c r="S669" s="213"/>
      <c r="T669" s="214"/>
      <c r="AT669" s="215" t="s">
        <v>157</v>
      </c>
      <c r="AU669" s="215" t="s">
        <v>82</v>
      </c>
      <c r="AV669" s="13" t="s">
        <v>82</v>
      </c>
      <c r="AW669" s="13" t="s">
        <v>33</v>
      </c>
      <c r="AX669" s="13" t="s">
        <v>72</v>
      </c>
      <c r="AY669" s="215" t="s">
        <v>146</v>
      </c>
    </row>
    <row r="670" spans="1:65" s="13" customFormat="1" ht="11.25">
      <c r="B670" s="205"/>
      <c r="C670" s="206"/>
      <c r="D670" s="201" t="s">
        <v>157</v>
      </c>
      <c r="E670" s="207" t="s">
        <v>19</v>
      </c>
      <c r="F670" s="208" t="s">
        <v>662</v>
      </c>
      <c r="G670" s="206"/>
      <c r="H670" s="209">
        <v>49.95</v>
      </c>
      <c r="I670" s="210"/>
      <c r="J670" s="206"/>
      <c r="K670" s="206"/>
      <c r="L670" s="211"/>
      <c r="M670" s="212"/>
      <c r="N670" s="213"/>
      <c r="O670" s="213"/>
      <c r="P670" s="213"/>
      <c r="Q670" s="213"/>
      <c r="R670" s="213"/>
      <c r="S670" s="213"/>
      <c r="T670" s="214"/>
      <c r="AT670" s="215" t="s">
        <v>157</v>
      </c>
      <c r="AU670" s="215" t="s">
        <v>82</v>
      </c>
      <c r="AV670" s="13" t="s">
        <v>82</v>
      </c>
      <c r="AW670" s="13" t="s">
        <v>33</v>
      </c>
      <c r="AX670" s="13" t="s">
        <v>72</v>
      </c>
      <c r="AY670" s="215" t="s">
        <v>146</v>
      </c>
    </row>
    <row r="671" spans="1:65" s="13" customFormat="1" ht="11.25">
      <c r="B671" s="205"/>
      <c r="C671" s="206"/>
      <c r="D671" s="201" t="s">
        <v>157</v>
      </c>
      <c r="E671" s="207" t="s">
        <v>19</v>
      </c>
      <c r="F671" s="208" t="s">
        <v>663</v>
      </c>
      <c r="G671" s="206"/>
      <c r="H671" s="209">
        <v>60.18</v>
      </c>
      <c r="I671" s="210"/>
      <c r="J671" s="206"/>
      <c r="K671" s="206"/>
      <c r="L671" s="211"/>
      <c r="M671" s="212"/>
      <c r="N671" s="213"/>
      <c r="O671" s="213"/>
      <c r="P671" s="213"/>
      <c r="Q671" s="213"/>
      <c r="R671" s="213"/>
      <c r="S671" s="213"/>
      <c r="T671" s="214"/>
      <c r="AT671" s="215" t="s">
        <v>157</v>
      </c>
      <c r="AU671" s="215" t="s">
        <v>82</v>
      </c>
      <c r="AV671" s="13" t="s">
        <v>82</v>
      </c>
      <c r="AW671" s="13" t="s">
        <v>33</v>
      </c>
      <c r="AX671" s="13" t="s">
        <v>72</v>
      </c>
      <c r="AY671" s="215" t="s">
        <v>146</v>
      </c>
    </row>
    <row r="672" spans="1:65" s="13" customFormat="1" ht="11.25">
      <c r="B672" s="205"/>
      <c r="C672" s="206"/>
      <c r="D672" s="201" t="s">
        <v>157</v>
      </c>
      <c r="E672" s="207" t="s">
        <v>19</v>
      </c>
      <c r="F672" s="208" t="s">
        <v>664</v>
      </c>
      <c r="G672" s="206"/>
      <c r="H672" s="209">
        <v>50.366999999999997</v>
      </c>
      <c r="I672" s="210"/>
      <c r="J672" s="206"/>
      <c r="K672" s="206"/>
      <c r="L672" s="211"/>
      <c r="M672" s="212"/>
      <c r="N672" s="213"/>
      <c r="O672" s="213"/>
      <c r="P672" s="213"/>
      <c r="Q672" s="213"/>
      <c r="R672" s="213"/>
      <c r="S672" s="213"/>
      <c r="T672" s="214"/>
      <c r="AT672" s="215" t="s">
        <v>157</v>
      </c>
      <c r="AU672" s="215" t="s">
        <v>82</v>
      </c>
      <c r="AV672" s="13" t="s">
        <v>82</v>
      </c>
      <c r="AW672" s="13" t="s">
        <v>33</v>
      </c>
      <c r="AX672" s="13" t="s">
        <v>72</v>
      </c>
      <c r="AY672" s="215" t="s">
        <v>146</v>
      </c>
    </row>
    <row r="673" spans="1:65" s="13" customFormat="1" ht="11.25">
      <c r="B673" s="205"/>
      <c r="C673" s="206"/>
      <c r="D673" s="201" t="s">
        <v>157</v>
      </c>
      <c r="E673" s="207" t="s">
        <v>19</v>
      </c>
      <c r="F673" s="208" t="s">
        <v>665</v>
      </c>
      <c r="G673" s="206"/>
      <c r="H673" s="209">
        <v>51.48</v>
      </c>
      <c r="I673" s="210"/>
      <c r="J673" s="206"/>
      <c r="K673" s="206"/>
      <c r="L673" s="211"/>
      <c r="M673" s="212"/>
      <c r="N673" s="213"/>
      <c r="O673" s="213"/>
      <c r="P673" s="213"/>
      <c r="Q673" s="213"/>
      <c r="R673" s="213"/>
      <c r="S673" s="213"/>
      <c r="T673" s="214"/>
      <c r="AT673" s="215" t="s">
        <v>157</v>
      </c>
      <c r="AU673" s="215" t="s">
        <v>82</v>
      </c>
      <c r="AV673" s="13" t="s">
        <v>82</v>
      </c>
      <c r="AW673" s="13" t="s">
        <v>33</v>
      </c>
      <c r="AX673" s="13" t="s">
        <v>72</v>
      </c>
      <c r="AY673" s="215" t="s">
        <v>146</v>
      </c>
    </row>
    <row r="674" spans="1:65" s="13" customFormat="1" ht="11.25">
      <c r="B674" s="205"/>
      <c r="C674" s="206"/>
      <c r="D674" s="201" t="s">
        <v>157</v>
      </c>
      <c r="E674" s="207" t="s">
        <v>19</v>
      </c>
      <c r="F674" s="208" t="s">
        <v>666</v>
      </c>
      <c r="G674" s="206"/>
      <c r="H674" s="209">
        <v>11.621</v>
      </c>
      <c r="I674" s="210"/>
      <c r="J674" s="206"/>
      <c r="K674" s="206"/>
      <c r="L674" s="211"/>
      <c r="M674" s="212"/>
      <c r="N674" s="213"/>
      <c r="O674" s="213"/>
      <c r="P674" s="213"/>
      <c r="Q674" s="213"/>
      <c r="R674" s="213"/>
      <c r="S674" s="213"/>
      <c r="T674" s="214"/>
      <c r="AT674" s="215" t="s">
        <v>157</v>
      </c>
      <c r="AU674" s="215" t="s">
        <v>82</v>
      </c>
      <c r="AV674" s="13" t="s">
        <v>82</v>
      </c>
      <c r="AW674" s="13" t="s">
        <v>33</v>
      </c>
      <c r="AX674" s="13" t="s">
        <v>72</v>
      </c>
      <c r="AY674" s="215" t="s">
        <v>146</v>
      </c>
    </row>
    <row r="675" spans="1:65" s="13" customFormat="1" ht="11.25">
      <c r="B675" s="205"/>
      <c r="C675" s="206"/>
      <c r="D675" s="201" t="s">
        <v>157</v>
      </c>
      <c r="E675" s="207" t="s">
        <v>19</v>
      </c>
      <c r="F675" s="208" t="s">
        <v>667</v>
      </c>
      <c r="G675" s="206"/>
      <c r="H675" s="209">
        <v>40.005000000000003</v>
      </c>
      <c r="I675" s="210"/>
      <c r="J675" s="206"/>
      <c r="K675" s="206"/>
      <c r="L675" s="211"/>
      <c r="M675" s="212"/>
      <c r="N675" s="213"/>
      <c r="O675" s="213"/>
      <c r="P675" s="213"/>
      <c r="Q675" s="213"/>
      <c r="R675" s="213"/>
      <c r="S675" s="213"/>
      <c r="T675" s="214"/>
      <c r="AT675" s="215" t="s">
        <v>157</v>
      </c>
      <c r="AU675" s="215" t="s">
        <v>82</v>
      </c>
      <c r="AV675" s="13" t="s">
        <v>82</v>
      </c>
      <c r="AW675" s="13" t="s">
        <v>33</v>
      </c>
      <c r="AX675" s="13" t="s">
        <v>72</v>
      </c>
      <c r="AY675" s="215" t="s">
        <v>146</v>
      </c>
    </row>
    <row r="676" spans="1:65" s="14" customFormat="1" ht="11.25">
      <c r="B676" s="216"/>
      <c r="C676" s="217"/>
      <c r="D676" s="201" t="s">
        <v>157</v>
      </c>
      <c r="E676" s="218" t="s">
        <v>19</v>
      </c>
      <c r="F676" s="219" t="s">
        <v>668</v>
      </c>
      <c r="G676" s="217"/>
      <c r="H676" s="218" t="s">
        <v>19</v>
      </c>
      <c r="I676" s="220"/>
      <c r="J676" s="217"/>
      <c r="K676" s="217"/>
      <c r="L676" s="221"/>
      <c r="M676" s="222"/>
      <c r="N676" s="223"/>
      <c r="O676" s="223"/>
      <c r="P676" s="223"/>
      <c r="Q676" s="223"/>
      <c r="R676" s="223"/>
      <c r="S676" s="223"/>
      <c r="T676" s="224"/>
      <c r="AT676" s="225" t="s">
        <v>157</v>
      </c>
      <c r="AU676" s="225" t="s">
        <v>82</v>
      </c>
      <c r="AV676" s="14" t="s">
        <v>80</v>
      </c>
      <c r="AW676" s="14" t="s">
        <v>33</v>
      </c>
      <c r="AX676" s="14" t="s">
        <v>72</v>
      </c>
      <c r="AY676" s="225" t="s">
        <v>146</v>
      </c>
    </row>
    <row r="677" spans="1:65" s="13" customFormat="1" ht="11.25">
      <c r="B677" s="205"/>
      <c r="C677" s="206"/>
      <c r="D677" s="201" t="s">
        <v>157</v>
      </c>
      <c r="E677" s="207" t="s">
        <v>19</v>
      </c>
      <c r="F677" s="208" t="s">
        <v>669</v>
      </c>
      <c r="G677" s="206"/>
      <c r="H677" s="209">
        <v>59.85</v>
      </c>
      <c r="I677" s="210"/>
      <c r="J677" s="206"/>
      <c r="K677" s="206"/>
      <c r="L677" s="211"/>
      <c r="M677" s="212"/>
      <c r="N677" s="213"/>
      <c r="O677" s="213"/>
      <c r="P677" s="213"/>
      <c r="Q677" s="213"/>
      <c r="R677" s="213"/>
      <c r="S677" s="213"/>
      <c r="T677" s="214"/>
      <c r="AT677" s="215" t="s">
        <v>157</v>
      </c>
      <c r="AU677" s="215" t="s">
        <v>82</v>
      </c>
      <c r="AV677" s="13" t="s">
        <v>82</v>
      </c>
      <c r="AW677" s="13" t="s">
        <v>33</v>
      </c>
      <c r="AX677" s="13" t="s">
        <v>72</v>
      </c>
      <c r="AY677" s="215" t="s">
        <v>146</v>
      </c>
    </row>
    <row r="678" spans="1:65" s="13" customFormat="1" ht="11.25">
      <c r="B678" s="205"/>
      <c r="C678" s="206"/>
      <c r="D678" s="201" t="s">
        <v>157</v>
      </c>
      <c r="E678" s="207" t="s">
        <v>19</v>
      </c>
      <c r="F678" s="208" t="s">
        <v>670</v>
      </c>
      <c r="G678" s="206"/>
      <c r="H678" s="209">
        <v>9</v>
      </c>
      <c r="I678" s="210"/>
      <c r="J678" s="206"/>
      <c r="K678" s="206"/>
      <c r="L678" s="211"/>
      <c r="M678" s="212"/>
      <c r="N678" s="213"/>
      <c r="O678" s="213"/>
      <c r="P678" s="213"/>
      <c r="Q678" s="213"/>
      <c r="R678" s="213"/>
      <c r="S678" s="213"/>
      <c r="T678" s="214"/>
      <c r="AT678" s="215" t="s">
        <v>157</v>
      </c>
      <c r="AU678" s="215" t="s">
        <v>82</v>
      </c>
      <c r="AV678" s="13" t="s">
        <v>82</v>
      </c>
      <c r="AW678" s="13" t="s">
        <v>33</v>
      </c>
      <c r="AX678" s="13" t="s">
        <v>72</v>
      </c>
      <c r="AY678" s="215" t="s">
        <v>146</v>
      </c>
    </row>
    <row r="679" spans="1:65" s="13" customFormat="1" ht="11.25">
      <c r="B679" s="205"/>
      <c r="C679" s="206"/>
      <c r="D679" s="201" t="s">
        <v>157</v>
      </c>
      <c r="E679" s="207" t="s">
        <v>19</v>
      </c>
      <c r="F679" s="208" t="s">
        <v>671</v>
      </c>
      <c r="G679" s="206"/>
      <c r="H679" s="209">
        <v>44.1</v>
      </c>
      <c r="I679" s="210"/>
      <c r="J679" s="206"/>
      <c r="K679" s="206"/>
      <c r="L679" s="211"/>
      <c r="M679" s="212"/>
      <c r="N679" s="213"/>
      <c r="O679" s="213"/>
      <c r="P679" s="213"/>
      <c r="Q679" s="213"/>
      <c r="R679" s="213"/>
      <c r="S679" s="213"/>
      <c r="T679" s="214"/>
      <c r="AT679" s="215" t="s">
        <v>157</v>
      </c>
      <c r="AU679" s="215" t="s">
        <v>82</v>
      </c>
      <c r="AV679" s="13" t="s">
        <v>82</v>
      </c>
      <c r="AW679" s="13" t="s">
        <v>33</v>
      </c>
      <c r="AX679" s="13" t="s">
        <v>72</v>
      </c>
      <c r="AY679" s="215" t="s">
        <v>146</v>
      </c>
    </row>
    <row r="680" spans="1:65" s="13" customFormat="1" ht="11.25">
      <c r="B680" s="205"/>
      <c r="C680" s="206"/>
      <c r="D680" s="201" t="s">
        <v>157</v>
      </c>
      <c r="E680" s="207" t="s">
        <v>19</v>
      </c>
      <c r="F680" s="208" t="s">
        <v>672</v>
      </c>
      <c r="G680" s="206"/>
      <c r="H680" s="209">
        <v>7.875</v>
      </c>
      <c r="I680" s="210"/>
      <c r="J680" s="206"/>
      <c r="K680" s="206"/>
      <c r="L680" s="211"/>
      <c r="M680" s="212"/>
      <c r="N680" s="213"/>
      <c r="O680" s="213"/>
      <c r="P680" s="213"/>
      <c r="Q680" s="213"/>
      <c r="R680" s="213"/>
      <c r="S680" s="213"/>
      <c r="T680" s="214"/>
      <c r="AT680" s="215" t="s">
        <v>157</v>
      </c>
      <c r="AU680" s="215" t="s">
        <v>82</v>
      </c>
      <c r="AV680" s="13" t="s">
        <v>82</v>
      </c>
      <c r="AW680" s="13" t="s">
        <v>33</v>
      </c>
      <c r="AX680" s="13" t="s">
        <v>72</v>
      </c>
      <c r="AY680" s="215" t="s">
        <v>146</v>
      </c>
    </row>
    <row r="681" spans="1:65" s="13" customFormat="1" ht="11.25">
      <c r="B681" s="205"/>
      <c r="C681" s="206"/>
      <c r="D681" s="201" t="s">
        <v>157</v>
      </c>
      <c r="E681" s="207" t="s">
        <v>19</v>
      </c>
      <c r="F681" s="208" t="s">
        <v>673</v>
      </c>
      <c r="G681" s="206"/>
      <c r="H681" s="209">
        <v>15.082000000000001</v>
      </c>
      <c r="I681" s="210"/>
      <c r="J681" s="206"/>
      <c r="K681" s="206"/>
      <c r="L681" s="211"/>
      <c r="M681" s="212"/>
      <c r="N681" s="213"/>
      <c r="O681" s="213"/>
      <c r="P681" s="213"/>
      <c r="Q681" s="213"/>
      <c r="R681" s="213"/>
      <c r="S681" s="213"/>
      <c r="T681" s="214"/>
      <c r="AT681" s="215" t="s">
        <v>157</v>
      </c>
      <c r="AU681" s="215" t="s">
        <v>82</v>
      </c>
      <c r="AV681" s="13" t="s">
        <v>82</v>
      </c>
      <c r="AW681" s="13" t="s">
        <v>33</v>
      </c>
      <c r="AX681" s="13" t="s">
        <v>72</v>
      </c>
      <c r="AY681" s="215" t="s">
        <v>146</v>
      </c>
    </row>
    <row r="682" spans="1:65" s="13" customFormat="1" ht="11.25">
      <c r="B682" s="205"/>
      <c r="C682" s="206"/>
      <c r="D682" s="201" t="s">
        <v>157</v>
      </c>
      <c r="E682" s="207" t="s">
        <v>19</v>
      </c>
      <c r="F682" s="208" t="s">
        <v>674</v>
      </c>
      <c r="G682" s="206"/>
      <c r="H682" s="209">
        <v>27.108000000000001</v>
      </c>
      <c r="I682" s="210"/>
      <c r="J682" s="206"/>
      <c r="K682" s="206"/>
      <c r="L682" s="211"/>
      <c r="M682" s="212"/>
      <c r="N682" s="213"/>
      <c r="O682" s="213"/>
      <c r="P682" s="213"/>
      <c r="Q682" s="213"/>
      <c r="R682" s="213"/>
      <c r="S682" s="213"/>
      <c r="T682" s="214"/>
      <c r="AT682" s="215" t="s">
        <v>157</v>
      </c>
      <c r="AU682" s="215" t="s">
        <v>82</v>
      </c>
      <c r="AV682" s="13" t="s">
        <v>82</v>
      </c>
      <c r="AW682" s="13" t="s">
        <v>33</v>
      </c>
      <c r="AX682" s="13" t="s">
        <v>72</v>
      </c>
      <c r="AY682" s="215" t="s">
        <v>146</v>
      </c>
    </row>
    <row r="683" spans="1:65" s="13" customFormat="1" ht="11.25">
      <c r="B683" s="205"/>
      <c r="C683" s="206"/>
      <c r="D683" s="201" t="s">
        <v>157</v>
      </c>
      <c r="E683" s="207" t="s">
        <v>19</v>
      </c>
      <c r="F683" s="208" t="s">
        <v>675</v>
      </c>
      <c r="G683" s="206"/>
      <c r="H683" s="209">
        <v>46.655000000000001</v>
      </c>
      <c r="I683" s="210"/>
      <c r="J683" s="206"/>
      <c r="K683" s="206"/>
      <c r="L683" s="211"/>
      <c r="M683" s="212"/>
      <c r="N683" s="213"/>
      <c r="O683" s="213"/>
      <c r="P683" s="213"/>
      <c r="Q683" s="213"/>
      <c r="R683" s="213"/>
      <c r="S683" s="213"/>
      <c r="T683" s="214"/>
      <c r="AT683" s="215" t="s">
        <v>157</v>
      </c>
      <c r="AU683" s="215" t="s">
        <v>82</v>
      </c>
      <c r="AV683" s="13" t="s">
        <v>82</v>
      </c>
      <c r="AW683" s="13" t="s">
        <v>33</v>
      </c>
      <c r="AX683" s="13" t="s">
        <v>72</v>
      </c>
      <c r="AY683" s="215" t="s">
        <v>146</v>
      </c>
    </row>
    <row r="684" spans="1:65" s="13" customFormat="1" ht="11.25">
      <c r="B684" s="205"/>
      <c r="C684" s="206"/>
      <c r="D684" s="201" t="s">
        <v>157</v>
      </c>
      <c r="E684" s="207" t="s">
        <v>19</v>
      </c>
      <c r="F684" s="208" t="s">
        <v>676</v>
      </c>
      <c r="G684" s="206"/>
      <c r="H684" s="209">
        <v>29.225000000000001</v>
      </c>
      <c r="I684" s="210"/>
      <c r="J684" s="206"/>
      <c r="K684" s="206"/>
      <c r="L684" s="211"/>
      <c r="M684" s="212"/>
      <c r="N684" s="213"/>
      <c r="O684" s="213"/>
      <c r="P684" s="213"/>
      <c r="Q684" s="213"/>
      <c r="R684" s="213"/>
      <c r="S684" s="213"/>
      <c r="T684" s="214"/>
      <c r="AT684" s="215" t="s">
        <v>157</v>
      </c>
      <c r="AU684" s="215" t="s">
        <v>82</v>
      </c>
      <c r="AV684" s="13" t="s">
        <v>82</v>
      </c>
      <c r="AW684" s="13" t="s">
        <v>33</v>
      </c>
      <c r="AX684" s="13" t="s">
        <v>72</v>
      </c>
      <c r="AY684" s="215" t="s">
        <v>146</v>
      </c>
    </row>
    <row r="685" spans="1:65" s="13" customFormat="1" ht="11.25">
      <c r="B685" s="205"/>
      <c r="C685" s="206"/>
      <c r="D685" s="201" t="s">
        <v>157</v>
      </c>
      <c r="E685" s="207" t="s">
        <v>19</v>
      </c>
      <c r="F685" s="208" t="s">
        <v>677</v>
      </c>
      <c r="G685" s="206"/>
      <c r="H685" s="209">
        <v>52.29</v>
      </c>
      <c r="I685" s="210"/>
      <c r="J685" s="206"/>
      <c r="K685" s="206"/>
      <c r="L685" s="211"/>
      <c r="M685" s="212"/>
      <c r="N685" s="213"/>
      <c r="O685" s="213"/>
      <c r="P685" s="213"/>
      <c r="Q685" s="213"/>
      <c r="R685" s="213"/>
      <c r="S685" s="213"/>
      <c r="T685" s="214"/>
      <c r="AT685" s="215" t="s">
        <v>157</v>
      </c>
      <c r="AU685" s="215" t="s">
        <v>82</v>
      </c>
      <c r="AV685" s="13" t="s">
        <v>82</v>
      </c>
      <c r="AW685" s="13" t="s">
        <v>33</v>
      </c>
      <c r="AX685" s="13" t="s">
        <v>72</v>
      </c>
      <c r="AY685" s="215" t="s">
        <v>146</v>
      </c>
    </row>
    <row r="686" spans="1:65" s="13" customFormat="1" ht="11.25">
      <c r="B686" s="205"/>
      <c r="C686" s="206"/>
      <c r="D686" s="201" t="s">
        <v>157</v>
      </c>
      <c r="E686" s="207" t="s">
        <v>19</v>
      </c>
      <c r="F686" s="208" t="s">
        <v>678</v>
      </c>
      <c r="G686" s="206"/>
      <c r="H686" s="209">
        <v>41.895000000000003</v>
      </c>
      <c r="I686" s="210"/>
      <c r="J686" s="206"/>
      <c r="K686" s="206"/>
      <c r="L686" s="211"/>
      <c r="M686" s="212"/>
      <c r="N686" s="213"/>
      <c r="O686" s="213"/>
      <c r="P686" s="213"/>
      <c r="Q686" s="213"/>
      <c r="R686" s="213"/>
      <c r="S686" s="213"/>
      <c r="T686" s="214"/>
      <c r="AT686" s="215" t="s">
        <v>157</v>
      </c>
      <c r="AU686" s="215" t="s">
        <v>82</v>
      </c>
      <c r="AV686" s="13" t="s">
        <v>82</v>
      </c>
      <c r="AW686" s="13" t="s">
        <v>33</v>
      </c>
      <c r="AX686" s="13" t="s">
        <v>72</v>
      </c>
      <c r="AY686" s="215" t="s">
        <v>146</v>
      </c>
    </row>
    <row r="687" spans="1:65" s="13" customFormat="1" ht="11.25">
      <c r="B687" s="205"/>
      <c r="C687" s="206"/>
      <c r="D687" s="201" t="s">
        <v>157</v>
      </c>
      <c r="E687" s="207" t="s">
        <v>19</v>
      </c>
      <c r="F687" s="208" t="s">
        <v>679</v>
      </c>
      <c r="G687" s="206"/>
      <c r="H687" s="209">
        <v>18.2</v>
      </c>
      <c r="I687" s="210"/>
      <c r="J687" s="206"/>
      <c r="K687" s="206"/>
      <c r="L687" s="211"/>
      <c r="M687" s="212"/>
      <c r="N687" s="213"/>
      <c r="O687" s="213"/>
      <c r="P687" s="213"/>
      <c r="Q687" s="213"/>
      <c r="R687" s="213"/>
      <c r="S687" s="213"/>
      <c r="T687" s="214"/>
      <c r="AT687" s="215" t="s">
        <v>157</v>
      </c>
      <c r="AU687" s="215" t="s">
        <v>82</v>
      </c>
      <c r="AV687" s="13" t="s">
        <v>82</v>
      </c>
      <c r="AW687" s="13" t="s">
        <v>33</v>
      </c>
      <c r="AX687" s="13" t="s">
        <v>72</v>
      </c>
      <c r="AY687" s="215" t="s">
        <v>146</v>
      </c>
    </row>
    <row r="688" spans="1:65" s="2" customFormat="1" ht="16.5" customHeight="1">
      <c r="A688" s="35"/>
      <c r="B688" s="36"/>
      <c r="C688" s="188" t="s">
        <v>1058</v>
      </c>
      <c r="D688" s="188" t="s">
        <v>148</v>
      </c>
      <c r="E688" s="189" t="s">
        <v>1059</v>
      </c>
      <c r="F688" s="190" t="s">
        <v>1060</v>
      </c>
      <c r="G688" s="191" t="s">
        <v>151</v>
      </c>
      <c r="H688" s="192">
        <v>88.83</v>
      </c>
      <c r="I688" s="193"/>
      <c r="J688" s="194">
        <f>ROUND(I688*H688,2)</f>
        <v>0</v>
      </c>
      <c r="K688" s="190" t="s">
        <v>152</v>
      </c>
      <c r="L688" s="40"/>
      <c r="M688" s="195" t="s">
        <v>19</v>
      </c>
      <c r="N688" s="196" t="s">
        <v>43</v>
      </c>
      <c r="O688" s="65"/>
      <c r="P688" s="197">
        <f>O688*H688</f>
        <v>0</v>
      </c>
      <c r="Q688" s="197">
        <v>0</v>
      </c>
      <c r="R688" s="197">
        <f>Q688*H688</f>
        <v>0</v>
      </c>
      <c r="S688" s="197">
        <v>5.8999999999999997E-2</v>
      </c>
      <c r="T688" s="198">
        <f>S688*H688</f>
        <v>5.2409699999999999</v>
      </c>
      <c r="U688" s="35"/>
      <c r="V688" s="35"/>
      <c r="W688" s="35"/>
      <c r="X688" s="35"/>
      <c r="Y688" s="35"/>
      <c r="Z688" s="35"/>
      <c r="AA688" s="35"/>
      <c r="AB688" s="35"/>
      <c r="AC688" s="35"/>
      <c r="AD688" s="35"/>
      <c r="AE688" s="35"/>
      <c r="AR688" s="199" t="s">
        <v>153</v>
      </c>
      <c r="AT688" s="199" t="s">
        <v>148</v>
      </c>
      <c r="AU688" s="199" t="s">
        <v>82</v>
      </c>
      <c r="AY688" s="18" t="s">
        <v>146</v>
      </c>
      <c r="BE688" s="200">
        <f>IF(N688="základní",J688,0)</f>
        <v>0</v>
      </c>
      <c r="BF688" s="200">
        <f>IF(N688="snížená",J688,0)</f>
        <v>0</v>
      </c>
      <c r="BG688" s="200">
        <f>IF(N688="zákl. přenesená",J688,0)</f>
        <v>0</v>
      </c>
      <c r="BH688" s="200">
        <f>IF(N688="sníž. přenesená",J688,0)</f>
        <v>0</v>
      </c>
      <c r="BI688" s="200">
        <f>IF(N688="nulová",J688,0)</f>
        <v>0</v>
      </c>
      <c r="BJ688" s="18" t="s">
        <v>80</v>
      </c>
      <c r="BK688" s="200">
        <f>ROUND(I688*H688,2)</f>
        <v>0</v>
      </c>
      <c r="BL688" s="18" t="s">
        <v>153</v>
      </c>
      <c r="BM688" s="199" t="s">
        <v>1061</v>
      </c>
    </row>
    <row r="689" spans="1:65" s="2" customFormat="1" ht="19.5">
      <c r="A689" s="35"/>
      <c r="B689" s="36"/>
      <c r="C689" s="37"/>
      <c r="D689" s="201" t="s">
        <v>155</v>
      </c>
      <c r="E689" s="37"/>
      <c r="F689" s="202" t="s">
        <v>1062</v>
      </c>
      <c r="G689" s="37"/>
      <c r="H689" s="37"/>
      <c r="I689" s="109"/>
      <c r="J689" s="37"/>
      <c r="K689" s="37"/>
      <c r="L689" s="40"/>
      <c r="M689" s="203"/>
      <c r="N689" s="204"/>
      <c r="O689" s="65"/>
      <c r="P689" s="65"/>
      <c r="Q689" s="65"/>
      <c r="R689" s="65"/>
      <c r="S689" s="65"/>
      <c r="T689" s="66"/>
      <c r="U689" s="35"/>
      <c r="V689" s="35"/>
      <c r="W689" s="35"/>
      <c r="X689" s="35"/>
      <c r="Y689" s="35"/>
      <c r="Z689" s="35"/>
      <c r="AA689" s="35"/>
      <c r="AB689" s="35"/>
      <c r="AC689" s="35"/>
      <c r="AD689" s="35"/>
      <c r="AE689" s="35"/>
      <c r="AT689" s="18" t="s">
        <v>155</v>
      </c>
      <c r="AU689" s="18" t="s">
        <v>82</v>
      </c>
    </row>
    <row r="690" spans="1:65" s="14" customFormat="1" ht="11.25">
      <c r="B690" s="216"/>
      <c r="C690" s="217"/>
      <c r="D690" s="201" t="s">
        <v>157</v>
      </c>
      <c r="E690" s="218" t="s">
        <v>19</v>
      </c>
      <c r="F690" s="219" t="s">
        <v>1063</v>
      </c>
      <c r="G690" s="217"/>
      <c r="H690" s="218" t="s">
        <v>19</v>
      </c>
      <c r="I690" s="220"/>
      <c r="J690" s="217"/>
      <c r="K690" s="217"/>
      <c r="L690" s="221"/>
      <c r="M690" s="222"/>
      <c r="N690" s="223"/>
      <c r="O690" s="223"/>
      <c r="P690" s="223"/>
      <c r="Q690" s="223"/>
      <c r="R690" s="223"/>
      <c r="S690" s="223"/>
      <c r="T690" s="224"/>
      <c r="AT690" s="225" t="s">
        <v>157</v>
      </c>
      <c r="AU690" s="225" t="s">
        <v>82</v>
      </c>
      <c r="AV690" s="14" t="s">
        <v>80</v>
      </c>
      <c r="AW690" s="14" t="s">
        <v>33</v>
      </c>
      <c r="AX690" s="14" t="s">
        <v>72</v>
      </c>
      <c r="AY690" s="225" t="s">
        <v>146</v>
      </c>
    </row>
    <row r="691" spans="1:65" s="13" customFormat="1" ht="11.25">
      <c r="B691" s="205"/>
      <c r="C691" s="206"/>
      <c r="D691" s="201" t="s">
        <v>157</v>
      </c>
      <c r="E691" s="207" t="s">
        <v>19</v>
      </c>
      <c r="F691" s="208" t="s">
        <v>1064</v>
      </c>
      <c r="G691" s="206"/>
      <c r="H691" s="209">
        <v>101.04</v>
      </c>
      <c r="I691" s="210"/>
      <c r="J691" s="206"/>
      <c r="K691" s="206"/>
      <c r="L691" s="211"/>
      <c r="M691" s="212"/>
      <c r="N691" s="213"/>
      <c r="O691" s="213"/>
      <c r="P691" s="213"/>
      <c r="Q691" s="213"/>
      <c r="R691" s="213"/>
      <c r="S691" s="213"/>
      <c r="T691" s="214"/>
      <c r="AT691" s="215" t="s">
        <v>157</v>
      </c>
      <c r="AU691" s="215" t="s">
        <v>82</v>
      </c>
      <c r="AV691" s="13" t="s">
        <v>82</v>
      </c>
      <c r="AW691" s="13" t="s">
        <v>33</v>
      </c>
      <c r="AX691" s="13" t="s">
        <v>72</v>
      </c>
      <c r="AY691" s="215" t="s">
        <v>146</v>
      </c>
    </row>
    <row r="692" spans="1:65" s="13" customFormat="1" ht="11.25">
      <c r="B692" s="205"/>
      <c r="C692" s="206"/>
      <c r="D692" s="201" t="s">
        <v>157</v>
      </c>
      <c r="E692" s="207" t="s">
        <v>19</v>
      </c>
      <c r="F692" s="208" t="s">
        <v>1065</v>
      </c>
      <c r="G692" s="206"/>
      <c r="H692" s="209">
        <v>-6.2729999999999997</v>
      </c>
      <c r="I692" s="210"/>
      <c r="J692" s="206"/>
      <c r="K692" s="206"/>
      <c r="L692" s="211"/>
      <c r="M692" s="212"/>
      <c r="N692" s="213"/>
      <c r="O692" s="213"/>
      <c r="P692" s="213"/>
      <c r="Q692" s="213"/>
      <c r="R692" s="213"/>
      <c r="S692" s="213"/>
      <c r="T692" s="214"/>
      <c r="AT692" s="215" t="s">
        <v>157</v>
      </c>
      <c r="AU692" s="215" t="s">
        <v>82</v>
      </c>
      <c r="AV692" s="13" t="s">
        <v>82</v>
      </c>
      <c r="AW692" s="13" t="s">
        <v>33</v>
      </c>
      <c r="AX692" s="13" t="s">
        <v>72</v>
      </c>
      <c r="AY692" s="215" t="s">
        <v>146</v>
      </c>
    </row>
    <row r="693" spans="1:65" s="13" customFormat="1" ht="11.25">
      <c r="B693" s="205"/>
      <c r="C693" s="206"/>
      <c r="D693" s="201" t="s">
        <v>157</v>
      </c>
      <c r="E693" s="207" t="s">
        <v>19</v>
      </c>
      <c r="F693" s="208" t="s">
        <v>1066</v>
      </c>
      <c r="G693" s="206"/>
      <c r="H693" s="209">
        <v>-5.9370000000000003</v>
      </c>
      <c r="I693" s="210"/>
      <c r="J693" s="206"/>
      <c r="K693" s="206"/>
      <c r="L693" s="211"/>
      <c r="M693" s="212"/>
      <c r="N693" s="213"/>
      <c r="O693" s="213"/>
      <c r="P693" s="213"/>
      <c r="Q693" s="213"/>
      <c r="R693" s="213"/>
      <c r="S693" s="213"/>
      <c r="T693" s="214"/>
      <c r="AT693" s="215" t="s">
        <v>157</v>
      </c>
      <c r="AU693" s="215" t="s">
        <v>82</v>
      </c>
      <c r="AV693" s="13" t="s">
        <v>82</v>
      </c>
      <c r="AW693" s="13" t="s">
        <v>33</v>
      </c>
      <c r="AX693" s="13" t="s">
        <v>72</v>
      </c>
      <c r="AY693" s="215" t="s">
        <v>146</v>
      </c>
    </row>
    <row r="694" spans="1:65" s="2" customFormat="1" ht="16.5" customHeight="1">
      <c r="A694" s="35"/>
      <c r="B694" s="36"/>
      <c r="C694" s="188" t="s">
        <v>1067</v>
      </c>
      <c r="D694" s="188" t="s">
        <v>148</v>
      </c>
      <c r="E694" s="189" t="s">
        <v>1068</v>
      </c>
      <c r="F694" s="190" t="s">
        <v>1069</v>
      </c>
      <c r="G694" s="191" t="s">
        <v>151</v>
      </c>
      <c r="H694" s="192">
        <v>88.83</v>
      </c>
      <c r="I694" s="193"/>
      <c r="J694" s="194">
        <f>ROUND(I694*H694,2)</f>
        <v>0</v>
      </c>
      <c r="K694" s="190" t="s">
        <v>152</v>
      </c>
      <c r="L694" s="40"/>
      <c r="M694" s="195" t="s">
        <v>19</v>
      </c>
      <c r="N694" s="196" t="s">
        <v>43</v>
      </c>
      <c r="O694" s="65"/>
      <c r="P694" s="197">
        <f>O694*H694</f>
        <v>0</v>
      </c>
      <c r="Q694" s="197">
        <v>0</v>
      </c>
      <c r="R694" s="197">
        <f>Q694*H694</f>
        <v>0</v>
      </c>
      <c r="S694" s="197">
        <v>0.10199999999999999</v>
      </c>
      <c r="T694" s="198">
        <f>S694*H694</f>
        <v>9.0606599999999986</v>
      </c>
      <c r="U694" s="35"/>
      <c r="V694" s="35"/>
      <c r="W694" s="35"/>
      <c r="X694" s="35"/>
      <c r="Y694" s="35"/>
      <c r="Z694" s="35"/>
      <c r="AA694" s="35"/>
      <c r="AB694" s="35"/>
      <c r="AC694" s="35"/>
      <c r="AD694" s="35"/>
      <c r="AE694" s="35"/>
      <c r="AR694" s="199" t="s">
        <v>153</v>
      </c>
      <c r="AT694" s="199" t="s">
        <v>148</v>
      </c>
      <c r="AU694" s="199" t="s">
        <v>82</v>
      </c>
      <c r="AY694" s="18" t="s">
        <v>146</v>
      </c>
      <c r="BE694" s="200">
        <f>IF(N694="základní",J694,0)</f>
        <v>0</v>
      </c>
      <c r="BF694" s="200">
        <f>IF(N694="snížená",J694,0)</f>
        <v>0</v>
      </c>
      <c r="BG694" s="200">
        <f>IF(N694="zákl. přenesená",J694,0)</f>
        <v>0</v>
      </c>
      <c r="BH694" s="200">
        <f>IF(N694="sníž. přenesená",J694,0)</f>
        <v>0</v>
      </c>
      <c r="BI694" s="200">
        <f>IF(N694="nulová",J694,0)</f>
        <v>0</v>
      </c>
      <c r="BJ694" s="18" t="s">
        <v>80</v>
      </c>
      <c r="BK694" s="200">
        <f>ROUND(I694*H694,2)</f>
        <v>0</v>
      </c>
      <c r="BL694" s="18" t="s">
        <v>153</v>
      </c>
      <c r="BM694" s="199" t="s">
        <v>1070</v>
      </c>
    </row>
    <row r="695" spans="1:65" s="2" customFormat="1" ht="19.5">
      <c r="A695" s="35"/>
      <c r="B695" s="36"/>
      <c r="C695" s="37"/>
      <c r="D695" s="201" t="s">
        <v>155</v>
      </c>
      <c r="E695" s="37"/>
      <c r="F695" s="202" t="s">
        <v>1071</v>
      </c>
      <c r="G695" s="37"/>
      <c r="H695" s="37"/>
      <c r="I695" s="109"/>
      <c r="J695" s="37"/>
      <c r="K695" s="37"/>
      <c r="L695" s="40"/>
      <c r="M695" s="203"/>
      <c r="N695" s="204"/>
      <c r="O695" s="65"/>
      <c r="P695" s="65"/>
      <c r="Q695" s="65"/>
      <c r="R695" s="65"/>
      <c r="S695" s="65"/>
      <c r="T695" s="66"/>
      <c r="U695" s="35"/>
      <c r="V695" s="35"/>
      <c r="W695" s="35"/>
      <c r="X695" s="35"/>
      <c r="Y695" s="35"/>
      <c r="Z695" s="35"/>
      <c r="AA695" s="35"/>
      <c r="AB695" s="35"/>
      <c r="AC695" s="35"/>
      <c r="AD695" s="35"/>
      <c r="AE695" s="35"/>
      <c r="AT695" s="18" t="s">
        <v>155</v>
      </c>
      <c r="AU695" s="18" t="s">
        <v>82</v>
      </c>
    </row>
    <row r="696" spans="1:65" s="14" customFormat="1" ht="11.25">
      <c r="B696" s="216"/>
      <c r="C696" s="217"/>
      <c r="D696" s="201" t="s">
        <v>157</v>
      </c>
      <c r="E696" s="218" t="s">
        <v>19</v>
      </c>
      <c r="F696" s="219" t="s">
        <v>1063</v>
      </c>
      <c r="G696" s="217"/>
      <c r="H696" s="218" t="s">
        <v>19</v>
      </c>
      <c r="I696" s="220"/>
      <c r="J696" s="217"/>
      <c r="K696" s="217"/>
      <c r="L696" s="221"/>
      <c r="M696" s="222"/>
      <c r="N696" s="223"/>
      <c r="O696" s="223"/>
      <c r="P696" s="223"/>
      <c r="Q696" s="223"/>
      <c r="R696" s="223"/>
      <c r="S696" s="223"/>
      <c r="T696" s="224"/>
      <c r="AT696" s="225" t="s">
        <v>157</v>
      </c>
      <c r="AU696" s="225" t="s">
        <v>82</v>
      </c>
      <c r="AV696" s="14" t="s">
        <v>80</v>
      </c>
      <c r="AW696" s="14" t="s">
        <v>33</v>
      </c>
      <c r="AX696" s="14" t="s">
        <v>72</v>
      </c>
      <c r="AY696" s="225" t="s">
        <v>146</v>
      </c>
    </row>
    <row r="697" spans="1:65" s="13" customFormat="1" ht="11.25">
      <c r="B697" s="205"/>
      <c r="C697" s="206"/>
      <c r="D697" s="201" t="s">
        <v>157</v>
      </c>
      <c r="E697" s="207" t="s">
        <v>19</v>
      </c>
      <c r="F697" s="208" t="s">
        <v>1064</v>
      </c>
      <c r="G697" s="206"/>
      <c r="H697" s="209">
        <v>101.04</v>
      </c>
      <c r="I697" s="210"/>
      <c r="J697" s="206"/>
      <c r="K697" s="206"/>
      <c r="L697" s="211"/>
      <c r="M697" s="212"/>
      <c r="N697" s="213"/>
      <c r="O697" s="213"/>
      <c r="P697" s="213"/>
      <c r="Q697" s="213"/>
      <c r="R697" s="213"/>
      <c r="S697" s="213"/>
      <c r="T697" s="214"/>
      <c r="AT697" s="215" t="s">
        <v>157</v>
      </c>
      <c r="AU697" s="215" t="s">
        <v>82</v>
      </c>
      <c r="AV697" s="13" t="s">
        <v>82</v>
      </c>
      <c r="AW697" s="13" t="s">
        <v>33</v>
      </c>
      <c r="AX697" s="13" t="s">
        <v>72</v>
      </c>
      <c r="AY697" s="215" t="s">
        <v>146</v>
      </c>
    </row>
    <row r="698" spans="1:65" s="13" customFormat="1" ht="11.25">
      <c r="B698" s="205"/>
      <c r="C698" s="206"/>
      <c r="D698" s="201" t="s">
        <v>157</v>
      </c>
      <c r="E698" s="207" t="s">
        <v>19</v>
      </c>
      <c r="F698" s="208" t="s">
        <v>1065</v>
      </c>
      <c r="G698" s="206"/>
      <c r="H698" s="209">
        <v>-6.2729999999999997</v>
      </c>
      <c r="I698" s="210"/>
      <c r="J698" s="206"/>
      <c r="K698" s="206"/>
      <c r="L698" s="211"/>
      <c r="M698" s="212"/>
      <c r="N698" s="213"/>
      <c r="O698" s="213"/>
      <c r="P698" s="213"/>
      <c r="Q698" s="213"/>
      <c r="R698" s="213"/>
      <c r="S698" s="213"/>
      <c r="T698" s="214"/>
      <c r="AT698" s="215" t="s">
        <v>157</v>
      </c>
      <c r="AU698" s="215" t="s">
        <v>82</v>
      </c>
      <c r="AV698" s="13" t="s">
        <v>82</v>
      </c>
      <c r="AW698" s="13" t="s">
        <v>33</v>
      </c>
      <c r="AX698" s="13" t="s">
        <v>72</v>
      </c>
      <c r="AY698" s="215" t="s">
        <v>146</v>
      </c>
    </row>
    <row r="699" spans="1:65" s="13" customFormat="1" ht="11.25">
      <c r="B699" s="205"/>
      <c r="C699" s="206"/>
      <c r="D699" s="201" t="s">
        <v>157</v>
      </c>
      <c r="E699" s="207" t="s">
        <v>19</v>
      </c>
      <c r="F699" s="208" t="s">
        <v>1066</v>
      </c>
      <c r="G699" s="206"/>
      <c r="H699" s="209">
        <v>-5.9370000000000003</v>
      </c>
      <c r="I699" s="210"/>
      <c r="J699" s="206"/>
      <c r="K699" s="206"/>
      <c r="L699" s="211"/>
      <c r="M699" s="212"/>
      <c r="N699" s="213"/>
      <c r="O699" s="213"/>
      <c r="P699" s="213"/>
      <c r="Q699" s="213"/>
      <c r="R699" s="213"/>
      <c r="S699" s="213"/>
      <c r="T699" s="214"/>
      <c r="AT699" s="215" t="s">
        <v>157</v>
      </c>
      <c r="AU699" s="215" t="s">
        <v>82</v>
      </c>
      <c r="AV699" s="13" t="s">
        <v>82</v>
      </c>
      <c r="AW699" s="13" t="s">
        <v>33</v>
      </c>
      <c r="AX699" s="13" t="s">
        <v>72</v>
      </c>
      <c r="AY699" s="215" t="s">
        <v>146</v>
      </c>
    </row>
    <row r="700" spans="1:65" s="2" customFormat="1" ht="16.5" customHeight="1">
      <c r="A700" s="35"/>
      <c r="B700" s="36"/>
      <c r="C700" s="188" t="s">
        <v>1072</v>
      </c>
      <c r="D700" s="188" t="s">
        <v>148</v>
      </c>
      <c r="E700" s="189" t="s">
        <v>1073</v>
      </c>
      <c r="F700" s="190" t="s">
        <v>1074</v>
      </c>
      <c r="G700" s="191" t="s">
        <v>151</v>
      </c>
      <c r="H700" s="192">
        <v>19.5</v>
      </c>
      <c r="I700" s="193"/>
      <c r="J700" s="194">
        <f>ROUND(I700*H700,2)</f>
        <v>0</v>
      </c>
      <c r="K700" s="190" t="s">
        <v>19</v>
      </c>
      <c r="L700" s="40"/>
      <c r="M700" s="195" t="s">
        <v>19</v>
      </c>
      <c r="N700" s="196" t="s">
        <v>43</v>
      </c>
      <c r="O700" s="65"/>
      <c r="P700" s="197">
        <f>O700*H700</f>
        <v>0</v>
      </c>
      <c r="Q700" s="197">
        <v>0.1</v>
      </c>
      <c r="R700" s="197">
        <f>Q700*H700</f>
        <v>1.9500000000000002</v>
      </c>
      <c r="S700" s="197">
        <v>0</v>
      </c>
      <c r="T700" s="198">
        <f>S700*H700</f>
        <v>0</v>
      </c>
      <c r="U700" s="35"/>
      <c r="V700" s="35"/>
      <c r="W700" s="35"/>
      <c r="X700" s="35"/>
      <c r="Y700" s="35"/>
      <c r="Z700" s="35"/>
      <c r="AA700" s="35"/>
      <c r="AB700" s="35"/>
      <c r="AC700" s="35"/>
      <c r="AD700" s="35"/>
      <c r="AE700" s="35"/>
      <c r="AR700" s="199" t="s">
        <v>153</v>
      </c>
      <c r="AT700" s="199" t="s">
        <v>148</v>
      </c>
      <c r="AU700" s="199" t="s">
        <v>82</v>
      </c>
      <c r="AY700" s="18" t="s">
        <v>146</v>
      </c>
      <c r="BE700" s="200">
        <f>IF(N700="základní",J700,0)</f>
        <v>0</v>
      </c>
      <c r="BF700" s="200">
        <f>IF(N700="snížená",J700,0)</f>
        <v>0</v>
      </c>
      <c r="BG700" s="200">
        <f>IF(N700="zákl. přenesená",J700,0)</f>
        <v>0</v>
      </c>
      <c r="BH700" s="200">
        <f>IF(N700="sníž. přenesená",J700,0)</f>
        <v>0</v>
      </c>
      <c r="BI700" s="200">
        <f>IF(N700="nulová",J700,0)</f>
        <v>0</v>
      </c>
      <c r="BJ700" s="18" t="s">
        <v>80</v>
      </c>
      <c r="BK700" s="200">
        <f>ROUND(I700*H700,2)</f>
        <v>0</v>
      </c>
      <c r="BL700" s="18" t="s">
        <v>153</v>
      </c>
      <c r="BM700" s="199" t="s">
        <v>1075</v>
      </c>
    </row>
    <row r="701" spans="1:65" s="2" customFormat="1" ht="11.25">
      <c r="A701" s="35"/>
      <c r="B701" s="36"/>
      <c r="C701" s="37"/>
      <c r="D701" s="201" t="s">
        <v>155</v>
      </c>
      <c r="E701" s="37"/>
      <c r="F701" s="202" t="s">
        <v>1074</v>
      </c>
      <c r="G701" s="37"/>
      <c r="H701" s="37"/>
      <c r="I701" s="109"/>
      <c r="J701" s="37"/>
      <c r="K701" s="37"/>
      <c r="L701" s="40"/>
      <c r="M701" s="203"/>
      <c r="N701" s="204"/>
      <c r="O701" s="65"/>
      <c r="P701" s="65"/>
      <c r="Q701" s="65"/>
      <c r="R701" s="65"/>
      <c r="S701" s="65"/>
      <c r="T701" s="66"/>
      <c r="U701" s="35"/>
      <c r="V701" s="35"/>
      <c r="W701" s="35"/>
      <c r="X701" s="35"/>
      <c r="Y701" s="35"/>
      <c r="Z701" s="35"/>
      <c r="AA701" s="35"/>
      <c r="AB701" s="35"/>
      <c r="AC701" s="35"/>
      <c r="AD701" s="35"/>
      <c r="AE701" s="35"/>
      <c r="AT701" s="18" t="s">
        <v>155</v>
      </c>
      <c r="AU701" s="18" t="s">
        <v>82</v>
      </c>
    </row>
    <row r="702" spans="1:65" s="13" customFormat="1" ht="11.25">
      <c r="B702" s="205"/>
      <c r="C702" s="206"/>
      <c r="D702" s="201" t="s">
        <v>157</v>
      </c>
      <c r="E702" s="207" t="s">
        <v>19</v>
      </c>
      <c r="F702" s="208" t="s">
        <v>1076</v>
      </c>
      <c r="G702" s="206"/>
      <c r="H702" s="209">
        <v>19.5</v>
      </c>
      <c r="I702" s="210"/>
      <c r="J702" s="206"/>
      <c r="K702" s="206"/>
      <c r="L702" s="211"/>
      <c r="M702" s="212"/>
      <c r="N702" s="213"/>
      <c r="O702" s="213"/>
      <c r="P702" s="213"/>
      <c r="Q702" s="213"/>
      <c r="R702" s="213"/>
      <c r="S702" s="213"/>
      <c r="T702" s="214"/>
      <c r="AT702" s="215" t="s">
        <v>157</v>
      </c>
      <c r="AU702" s="215" t="s">
        <v>82</v>
      </c>
      <c r="AV702" s="13" t="s">
        <v>82</v>
      </c>
      <c r="AW702" s="13" t="s">
        <v>33</v>
      </c>
      <c r="AX702" s="13" t="s">
        <v>72</v>
      </c>
      <c r="AY702" s="215" t="s">
        <v>146</v>
      </c>
    </row>
    <row r="703" spans="1:65" s="2" customFormat="1" ht="16.5" customHeight="1">
      <c r="A703" s="35"/>
      <c r="B703" s="36"/>
      <c r="C703" s="188" t="s">
        <v>1077</v>
      </c>
      <c r="D703" s="188" t="s">
        <v>148</v>
      </c>
      <c r="E703" s="189" t="s">
        <v>1078</v>
      </c>
      <c r="F703" s="190" t="s">
        <v>1079</v>
      </c>
      <c r="G703" s="191" t="s">
        <v>344</v>
      </c>
      <c r="H703" s="192">
        <v>1</v>
      </c>
      <c r="I703" s="193"/>
      <c r="J703" s="194">
        <f>ROUND(I703*H703,2)</f>
        <v>0</v>
      </c>
      <c r="K703" s="190" t="s">
        <v>19</v>
      </c>
      <c r="L703" s="40"/>
      <c r="M703" s="195" t="s">
        <v>19</v>
      </c>
      <c r="N703" s="196" t="s">
        <v>43</v>
      </c>
      <c r="O703" s="65"/>
      <c r="P703" s="197">
        <f>O703*H703</f>
        <v>0</v>
      </c>
      <c r="Q703" s="197">
        <v>0</v>
      </c>
      <c r="R703" s="197">
        <f>Q703*H703</f>
        <v>0</v>
      </c>
      <c r="S703" s="197">
        <v>0</v>
      </c>
      <c r="T703" s="198">
        <f>S703*H703</f>
        <v>0</v>
      </c>
      <c r="U703" s="35"/>
      <c r="V703" s="35"/>
      <c r="W703" s="35"/>
      <c r="X703" s="35"/>
      <c r="Y703" s="35"/>
      <c r="Z703" s="35"/>
      <c r="AA703" s="35"/>
      <c r="AB703" s="35"/>
      <c r="AC703" s="35"/>
      <c r="AD703" s="35"/>
      <c r="AE703" s="35"/>
      <c r="AR703" s="199" t="s">
        <v>153</v>
      </c>
      <c r="AT703" s="199" t="s">
        <v>148</v>
      </c>
      <c r="AU703" s="199" t="s">
        <v>82</v>
      </c>
      <c r="AY703" s="18" t="s">
        <v>146</v>
      </c>
      <c r="BE703" s="200">
        <f>IF(N703="základní",J703,0)</f>
        <v>0</v>
      </c>
      <c r="BF703" s="200">
        <f>IF(N703="snížená",J703,0)</f>
        <v>0</v>
      </c>
      <c r="BG703" s="200">
        <f>IF(N703="zákl. přenesená",J703,0)</f>
        <v>0</v>
      </c>
      <c r="BH703" s="200">
        <f>IF(N703="sníž. přenesená",J703,0)</f>
        <v>0</v>
      </c>
      <c r="BI703" s="200">
        <f>IF(N703="nulová",J703,0)</f>
        <v>0</v>
      </c>
      <c r="BJ703" s="18" t="s">
        <v>80</v>
      </c>
      <c r="BK703" s="200">
        <f>ROUND(I703*H703,2)</f>
        <v>0</v>
      </c>
      <c r="BL703" s="18" t="s">
        <v>153</v>
      </c>
      <c r="BM703" s="199" t="s">
        <v>1080</v>
      </c>
    </row>
    <row r="704" spans="1:65" s="2" customFormat="1" ht="11.25">
      <c r="A704" s="35"/>
      <c r="B704" s="36"/>
      <c r="C704" s="37"/>
      <c r="D704" s="201" t="s">
        <v>155</v>
      </c>
      <c r="E704" s="37"/>
      <c r="F704" s="202" t="s">
        <v>1079</v>
      </c>
      <c r="G704" s="37"/>
      <c r="H704" s="37"/>
      <c r="I704" s="109"/>
      <c r="J704" s="37"/>
      <c r="K704" s="37"/>
      <c r="L704" s="40"/>
      <c r="M704" s="203"/>
      <c r="N704" s="204"/>
      <c r="O704" s="65"/>
      <c r="P704" s="65"/>
      <c r="Q704" s="65"/>
      <c r="R704" s="65"/>
      <c r="S704" s="65"/>
      <c r="T704" s="66"/>
      <c r="U704" s="35"/>
      <c r="V704" s="35"/>
      <c r="W704" s="35"/>
      <c r="X704" s="35"/>
      <c r="Y704" s="35"/>
      <c r="Z704" s="35"/>
      <c r="AA704" s="35"/>
      <c r="AB704" s="35"/>
      <c r="AC704" s="35"/>
      <c r="AD704" s="35"/>
      <c r="AE704" s="35"/>
      <c r="AT704" s="18" t="s">
        <v>155</v>
      </c>
      <c r="AU704" s="18" t="s">
        <v>82</v>
      </c>
    </row>
    <row r="705" spans="1:65" s="2" customFormat="1" ht="16.5" customHeight="1">
      <c r="A705" s="35"/>
      <c r="B705" s="36"/>
      <c r="C705" s="188" t="s">
        <v>1081</v>
      </c>
      <c r="D705" s="188" t="s">
        <v>148</v>
      </c>
      <c r="E705" s="189" t="s">
        <v>1082</v>
      </c>
      <c r="F705" s="190" t="s">
        <v>1083</v>
      </c>
      <c r="G705" s="191" t="s">
        <v>344</v>
      </c>
      <c r="H705" s="192">
        <v>1</v>
      </c>
      <c r="I705" s="193"/>
      <c r="J705" s="194">
        <f>ROUND(I705*H705,2)</f>
        <v>0</v>
      </c>
      <c r="K705" s="190" t="s">
        <v>19</v>
      </c>
      <c r="L705" s="40"/>
      <c r="M705" s="195" t="s">
        <v>19</v>
      </c>
      <c r="N705" s="196" t="s">
        <v>43</v>
      </c>
      <c r="O705" s="65"/>
      <c r="P705" s="197">
        <f>O705*H705</f>
        <v>0</v>
      </c>
      <c r="Q705" s="197">
        <v>0</v>
      </c>
      <c r="R705" s="197">
        <f>Q705*H705</f>
        <v>0</v>
      </c>
      <c r="S705" s="197">
        <v>0</v>
      </c>
      <c r="T705" s="198">
        <f>S705*H705</f>
        <v>0</v>
      </c>
      <c r="U705" s="35"/>
      <c r="V705" s="35"/>
      <c r="W705" s="35"/>
      <c r="X705" s="35"/>
      <c r="Y705" s="35"/>
      <c r="Z705" s="35"/>
      <c r="AA705" s="35"/>
      <c r="AB705" s="35"/>
      <c r="AC705" s="35"/>
      <c r="AD705" s="35"/>
      <c r="AE705" s="35"/>
      <c r="AR705" s="199" t="s">
        <v>153</v>
      </c>
      <c r="AT705" s="199" t="s">
        <v>148</v>
      </c>
      <c r="AU705" s="199" t="s">
        <v>82</v>
      </c>
      <c r="AY705" s="18" t="s">
        <v>146</v>
      </c>
      <c r="BE705" s="200">
        <f>IF(N705="základní",J705,0)</f>
        <v>0</v>
      </c>
      <c r="BF705" s="200">
        <f>IF(N705="snížená",J705,0)</f>
        <v>0</v>
      </c>
      <c r="BG705" s="200">
        <f>IF(N705="zákl. přenesená",J705,0)</f>
        <v>0</v>
      </c>
      <c r="BH705" s="200">
        <f>IF(N705="sníž. přenesená",J705,0)</f>
        <v>0</v>
      </c>
      <c r="BI705" s="200">
        <f>IF(N705="nulová",J705,0)</f>
        <v>0</v>
      </c>
      <c r="BJ705" s="18" t="s">
        <v>80</v>
      </c>
      <c r="BK705" s="200">
        <f>ROUND(I705*H705,2)</f>
        <v>0</v>
      </c>
      <c r="BL705" s="18" t="s">
        <v>153</v>
      </c>
      <c r="BM705" s="199" t="s">
        <v>1084</v>
      </c>
    </row>
    <row r="706" spans="1:65" s="2" customFormat="1" ht="11.25">
      <c r="A706" s="35"/>
      <c r="B706" s="36"/>
      <c r="C706" s="37"/>
      <c r="D706" s="201" t="s">
        <v>155</v>
      </c>
      <c r="E706" s="37"/>
      <c r="F706" s="202" t="s">
        <v>1083</v>
      </c>
      <c r="G706" s="37"/>
      <c r="H706" s="37"/>
      <c r="I706" s="109"/>
      <c r="J706" s="37"/>
      <c r="K706" s="37"/>
      <c r="L706" s="40"/>
      <c r="M706" s="203"/>
      <c r="N706" s="204"/>
      <c r="O706" s="65"/>
      <c r="P706" s="65"/>
      <c r="Q706" s="65"/>
      <c r="R706" s="65"/>
      <c r="S706" s="65"/>
      <c r="T706" s="66"/>
      <c r="U706" s="35"/>
      <c r="V706" s="35"/>
      <c r="W706" s="35"/>
      <c r="X706" s="35"/>
      <c r="Y706" s="35"/>
      <c r="Z706" s="35"/>
      <c r="AA706" s="35"/>
      <c r="AB706" s="35"/>
      <c r="AC706" s="35"/>
      <c r="AD706" s="35"/>
      <c r="AE706" s="35"/>
      <c r="AT706" s="18" t="s">
        <v>155</v>
      </c>
      <c r="AU706" s="18" t="s">
        <v>82</v>
      </c>
    </row>
    <row r="707" spans="1:65" s="2" customFormat="1" ht="16.5" customHeight="1">
      <c r="A707" s="35"/>
      <c r="B707" s="36"/>
      <c r="C707" s="188" t="s">
        <v>1085</v>
      </c>
      <c r="D707" s="188" t="s">
        <v>148</v>
      </c>
      <c r="E707" s="189" t="s">
        <v>1086</v>
      </c>
      <c r="F707" s="190" t="s">
        <v>1087</v>
      </c>
      <c r="G707" s="191" t="s">
        <v>344</v>
      </c>
      <c r="H707" s="192">
        <v>1</v>
      </c>
      <c r="I707" s="193"/>
      <c r="J707" s="194">
        <f>ROUND(I707*H707,2)</f>
        <v>0</v>
      </c>
      <c r="K707" s="190" t="s">
        <v>19</v>
      </c>
      <c r="L707" s="40"/>
      <c r="M707" s="195" t="s">
        <v>19</v>
      </c>
      <c r="N707" s="196" t="s">
        <v>43</v>
      </c>
      <c r="O707" s="65"/>
      <c r="P707" s="197">
        <f>O707*H707</f>
        <v>0</v>
      </c>
      <c r="Q707" s="197">
        <v>0</v>
      </c>
      <c r="R707" s="197">
        <f>Q707*H707</f>
        <v>0</v>
      </c>
      <c r="S707" s="197">
        <v>0</v>
      </c>
      <c r="T707" s="198">
        <f>S707*H707</f>
        <v>0</v>
      </c>
      <c r="U707" s="35"/>
      <c r="V707" s="35"/>
      <c r="W707" s="35"/>
      <c r="X707" s="35"/>
      <c r="Y707" s="35"/>
      <c r="Z707" s="35"/>
      <c r="AA707" s="35"/>
      <c r="AB707" s="35"/>
      <c r="AC707" s="35"/>
      <c r="AD707" s="35"/>
      <c r="AE707" s="35"/>
      <c r="AR707" s="199" t="s">
        <v>153</v>
      </c>
      <c r="AT707" s="199" t="s">
        <v>148</v>
      </c>
      <c r="AU707" s="199" t="s">
        <v>82</v>
      </c>
      <c r="AY707" s="18" t="s">
        <v>146</v>
      </c>
      <c r="BE707" s="200">
        <f>IF(N707="základní",J707,0)</f>
        <v>0</v>
      </c>
      <c r="BF707" s="200">
        <f>IF(N707="snížená",J707,0)</f>
        <v>0</v>
      </c>
      <c r="BG707" s="200">
        <f>IF(N707="zákl. přenesená",J707,0)</f>
        <v>0</v>
      </c>
      <c r="BH707" s="200">
        <f>IF(N707="sníž. přenesená",J707,0)</f>
        <v>0</v>
      </c>
      <c r="BI707" s="200">
        <f>IF(N707="nulová",J707,0)</f>
        <v>0</v>
      </c>
      <c r="BJ707" s="18" t="s">
        <v>80</v>
      </c>
      <c r="BK707" s="200">
        <f>ROUND(I707*H707,2)</f>
        <v>0</v>
      </c>
      <c r="BL707" s="18" t="s">
        <v>153</v>
      </c>
      <c r="BM707" s="199" t="s">
        <v>1088</v>
      </c>
    </row>
    <row r="708" spans="1:65" s="2" customFormat="1" ht="29.25">
      <c r="A708" s="35"/>
      <c r="B708" s="36"/>
      <c r="C708" s="37"/>
      <c r="D708" s="201" t="s">
        <v>155</v>
      </c>
      <c r="E708" s="37"/>
      <c r="F708" s="202" t="s">
        <v>1089</v>
      </c>
      <c r="G708" s="37"/>
      <c r="H708" s="37"/>
      <c r="I708" s="109"/>
      <c r="J708" s="37"/>
      <c r="K708" s="37"/>
      <c r="L708" s="40"/>
      <c r="M708" s="203"/>
      <c r="N708" s="204"/>
      <c r="O708" s="65"/>
      <c r="P708" s="65"/>
      <c r="Q708" s="65"/>
      <c r="R708" s="65"/>
      <c r="S708" s="65"/>
      <c r="T708" s="66"/>
      <c r="U708" s="35"/>
      <c r="V708" s="35"/>
      <c r="W708" s="35"/>
      <c r="X708" s="35"/>
      <c r="Y708" s="35"/>
      <c r="Z708" s="35"/>
      <c r="AA708" s="35"/>
      <c r="AB708" s="35"/>
      <c r="AC708" s="35"/>
      <c r="AD708" s="35"/>
      <c r="AE708" s="35"/>
      <c r="AT708" s="18" t="s">
        <v>155</v>
      </c>
      <c r="AU708" s="18" t="s">
        <v>82</v>
      </c>
    </row>
    <row r="709" spans="1:65" s="12" customFormat="1" ht="22.9" customHeight="1">
      <c r="B709" s="172"/>
      <c r="C709" s="173"/>
      <c r="D709" s="174" t="s">
        <v>71</v>
      </c>
      <c r="E709" s="186" t="s">
        <v>1090</v>
      </c>
      <c r="F709" s="186" t="s">
        <v>1091</v>
      </c>
      <c r="G709" s="173"/>
      <c r="H709" s="173"/>
      <c r="I709" s="176"/>
      <c r="J709" s="187">
        <f>BK709</f>
        <v>0</v>
      </c>
      <c r="K709" s="173"/>
      <c r="L709" s="178"/>
      <c r="M709" s="179"/>
      <c r="N709" s="180"/>
      <c r="O709" s="180"/>
      <c r="P709" s="181">
        <f>SUM(P710:P743)</f>
        <v>0</v>
      </c>
      <c r="Q709" s="180"/>
      <c r="R709" s="181">
        <f>SUM(R710:R743)</f>
        <v>0</v>
      </c>
      <c r="S709" s="180"/>
      <c r="T709" s="182">
        <f>SUM(T710:T743)</f>
        <v>0</v>
      </c>
      <c r="AR709" s="183" t="s">
        <v>80</v>
      </c>
      <c r="AT709" s="184" t="s">
        <v>71</v>
      </c>
      <c r="AU709" s="184" t="s">
        <v>80</v>
      </c>
      <c r="AY709" s="183" t="s">
        <v>146</v>
      </c>
      <c r="BK709" s="185">
        <f>SUM(BK710:BK743)</f>
        <v>0</v>
      </c>
    </row>
    <row r="710" spans="1:65" s="2" customFormat="1" ht="16.5" customHeight="1">
      <c r="A710" s="35"/>
      <c r="B710" s="36"/>
      <c r="C710" s="188" t="s">
        <v>1092</v>
      </c>
      <c r="D710" s="188" t="s">
        <v>148</v>
      </c>
      <c r="E710" s="189" t="s">
        <v>1093</v>
      </c>
      <c r="F710" s="190" t="s">
        <v>1094</v>
      </c>
      <c r="G710" s="191" t="s">
        <v>235</v>
      </c>
      <c r="H710" s="192">
        <v>127.613</v>
      </c>
      <c r="I710" s="193"/>
      <c r="J710" s="194">
        <f>ROUND(I710*H710,2)</f>
        <v>0</v>
      </c>
      <c r="K710" s="190" t="s">
        <v>152</v>
      </c>
      <c r="L710" s="40"/>
      <c r="M710" s="195" t="s">
        <v>19</v>
      </c>
      <c r="N710" s="196" t="s">
        <v>43</v>
      </c>
      <c r="O710" s="65"/>
      <c r="P710" s="197">
        <f>O710*H710</f>
        <v>0</v>
      </c>
      <c r="Q710" s="197">
        <v>0</v>
      </c>
      <c r="R710" s="197">
        <f>Q710*H710</f>
        <v>0</v>
      </c>
      <c r="S710" s="197">
        <v>0</v>
      </c>
      <c r="T710" s="198">
        <f>S710*H710</f>
        <v>0</v>
      </c>
      <c r="U710" s="35"/>
      <c r="V710" s="35"/>
      <c r="W710" s="35"/>
      <c r="X710" s="35"/>
      <c r="Y710" s="35"/>
      <c r="Z710" s="35"/>
      <c r="AA710" s="35"/>
      <c r="AB710" s="35"/>
      <c r="AC710" s="35"/>
      <c r="AD710" s="35"/>
      <c r="AE710" s="35"/>
      <c r="AR710" s="199" t="s">
        <v>153</v>
      </c>
      <c r="AT710" s="199" t="s">
        <v>148</v>
      </c>
      <c r="AU710" s="199" t="s">
        <v>82</v>
      </c>
      <c r="AY710" s="18" t="s">
        <v>146</v>
      </c>
      <c r="BE710" s="200">
        <f>IF(N710="základní",J710,0)</f>
        <v>0</v>
      </c>
      <c r="BF710" s="200">
        <f>IF(N710="snížená",J710,0)</f>
        <v>0</v>
      </c>
      <c r="BG710" s="200">
        <f>IF(N710="zákl. přenesená",J710,0)</f>
        <v>0</v>
      </c>
      <c r="BH710" s="200">
        <f>IF(N710="sníž. přenesená",J710,0)</f>
        <v>0</v>
      </c>
      <c r="BI710" s="200">
        <f>IF(N710="nulová",J710,0)</f>
        <v>0</v>
      </c>
      <c r="BJ710" s="18" t="s">
        <v>80</v>
      </c>
      <c r="BK710" s="200">
        <f>ROUND(I710*H710,2)</f>
        <v>0</v>
      </c>
      <c r="BL710" s="18" t="s">
        <v>153</v>
      </c>
      <c r="BM710" s="199" t="s">
        <v>1095</v>
      </c>
    </row>
    <row r="711" spans="1:65" s="2" customFormat="1" ht="11.25">
      <c r="A711" s="35"/>
      <c r="B711" s="36"/>
      <c r="C711" s="37"/>
      <c r="D711" s="201" t="s">
        <v>155</v>
      </c>
      <c r="E711" s="37"/>
      <c r="F711" s="202" t="s">
        <v>1096</v>
      </c>
      <c r="G711" s="37"/>
      <c r="H711" s="37"/>
      <c r="I711" s="109"/>
      <c r="J711" s="37"/>
      <c r="K711" s="37"/>
      <c r="L711" s="40"/>
      <c r="M711" s="203"/>
      <c r="N711" s="204"/>
      <c r="O711" s="65"/>
      <c r="P711" s="65"/>
      <c r="Q711" s="65"/>
      <c r="R711" s="65"/>
      <c r="S711" s="65"/>
      <c r="T711" s="66"/>
      <c r="U711" s="35"/>
      <c r="V711" s="35"/>
      <c r="W711" s="35"/>
      <c r="X711" s="35"/>
      <c r="Y711" s="35"/>
      <c r="Z711" s="35"/>
      <c r="AA711" s="35"/>
      <c r="AB711" s="35"/>
      <c r="AC711" s="35"/>
      <c r="AD711" s="35"/>
      <c r="AE711" s="35"/>
      <c r="AT711" s="18" t="s">
        <v>155</v>
      </c>
      <c r="AU711" s="18" t="s">
        <v>82</v>
      </c>
    </row>
    <row r="712" spans="1:65" s="2" customFormat="1" ht="16.5" customHeight="1">
      <c r="A712" s="35"/>
      <c r="B712" s="36"/>
      <c r="C712" s="188" t="s">
        <v>1097</v>
      </c>
      <c r="D712" s="188" t="s">
        <v>148</v>
      </c>
      <c r="E712" s="189" t="s">
        <v>1098</v>
      </c>
      <c r="F712" s="190" t="s">
        <v>1099</v>
      </c>
      <c r="G712" s="191" t="s">
        <v>235</v>
      </c>
      <c r="H712" s="192">
        <v>127.613</v>
      </c>
      <c r="I712" s="193"/>
      <c r="J712" s="194">
        <f>ROUND(I712*H712,2)</f>
        <v>0</v>
      </c>
      <c r="K712" s="190" t="s">
        <v>152</v>
      </c>
      <c r="L712" s="40"/>
      <c r="M712" s="195" t="s">
        <v>19</v>
      </c>
      <c r="N712" s="196" t="s">
        <v>43</v>
      </c>
      <c r="O712" s="65"/>
      <c r="P712" s="197">
        <f>O712*H712</f>
        <v>0</v>
      </c>
      <c r="Q712" s="197">
        <v>0</v>
      </c>
      <c r="R712" s="197">
        <f>Q712*H712</f>
        <v>0</v>
      </c>
      <c r="S712" s="197">
        <v>0</v>
      </c>
      <c r="T712" s="198">
        <f>S712*H712</f>
        <v>0</v>
      </c>
      <c r="U712" s="35"/>
      <c r="V712" s="35"/>
      <c r="W712" s="35"/>
      <c r="X712" s="35"/>
      <c r="Y712" s="35"/>
      <c r="Z712" s="35"/>
      <c r="AA712" s="35"/>
      <c r="AB712" s="35"/>
      <c r="AC712" s="35"/>
      <c r="AD712" s="35"/>
      <c r="AE712" s="35"/>
      <c r="AR712" s="199" t="s">
        <v>153</v>
      </c>
      <c r="AT712" s="199" t="s">
        <v>148</v>
      </c>
      <c r="AU712" s="199" t="s">
        <v>82</v>
      </c>
      <c r="AY712" s="18" t="s">
        <v>146</v>
      </c>
      <c r="BE712" s="200">
        <f>IF(N712="základní",J712,0)</f>
        <v>0</v>
      </c>
      <c r="BF712" s="200">
        <f>IF(N712="snížená",J712,0)</f>
        <v>0</v>
      </c>
      <c r="BG712" s="200">
        <f>IF(N712="zákl. přenesená",J712,0)</f>
        <v>0</v>
      </c>
      <c r="BH712" s="200">
        <f>IF(N712="sníž. přenesená",J712,0)</f>
        <v>0</v>
      </c>
      <c r="BI712" s="200">
        <f>IF(N712="nulová",J712,0)</f>
        <v>0</v>
      </c>
      <c r="BJ712" s="18" t="s">
        <v>80</v>
      </c>
      <c r="BK712" s="200">
        <f>ROUND(I712*H712,2)</f>
        <v>0</v>
      </c>
      <c r="BL712" s="18" t="s">
        <v>153</v>
      </c>
      <c r="BM712" s="199" t="s">
        <v>1100</v>
      </c>
    </row>
    <row r="713" spans="1:65" s="2" customFormat="1" ht="19.5">
      <c r="A713" s="35"/>
      <c r="B713" s="36"/>
      <c r="C713" s="37"/>
      <c r="D713" s="201" t="s">
        <v>155</v>
      </c>
      <c r="E713" s="37"/>
      <c r="F713" s="202" t="s">
        <v>1101</v>
      </c>
      <c r="G713" s="37"/>
      <c r="H713" s="37"/>
      <c r="I713" s="109"/>
      <c r="J713" s="37"/>
      <c r="K713" s="37"/>
      <c r="L713" s="40"/>
      <c r="M713" s="203"/>
      <c r="N713" s="204"/>
      <c r="O713" s="65"/>
      <c r="P713" s="65"/>
      <c r="Q713" s="65"/>
      <c r="R713" s="65"/>
      <c r="S713" s="65"/>
      <c r="T713" s="66"/>
      <c r="U713" s="35"/>
      <c r="V713" s="35"/>
      <c r="W713" s="35"/>
      <c r="X713" s="35"/>
      <c r="Y713" s="35"/>
      <c r="Z713" s="35"/>
      <c r="AA713" s="35"/>
      <c r="AB713" s="35"/>
      <c r="AC713" s="35"/>
      <c r="AD713" s="35"/>
      <c r="AE713" s="35"/>
      <c r="AT713" s="18" t="s">
        <v>155</v>
      </c>
      <c r="AU713" s="18" t="s">
        <v>82</v>
      </c>
    </row>
    <row r="714" spans="1:65" s="2" customFormat="1" ht="16.5" customHeight="1">
      <c r="A714" s="35"/>
      <c r="B714" s="36"/>
      <c r="C714" s="188" t="s">
        <v>1102</v>
      </c>
      <c r="D714" s="188" t="s">
        <v>148</v>
      </c>
      <c r="E714" s="189" t="s">
        <v>1103</v>
      </c>
      <c r="F714" s="190" t="s">
        <v>1104</v>
      </c>
      <c r="G714" s="191" t="s">
        <v>235</v>
      </c>
      <c r="H714" s="192">
        <v>127.613</v>
      </c>
      <c r="I714" s="193"/>
      <c r="J714" s="194">
        <f>ROUND(I714*H714,2)</f>
        <v>0</v>
      </c>
      <c r="K714" s="190" t="s">
        <v>152</v>
      </c>
      <c r="L714" s="40"/>
      <c r="M714" s="195" t="s">
        <v>19</v>
      </c>
      <c r="N714" s="196" t="s">
        <v>43</v>
      </c>
      <c r="O714" s="65"/>
      <c r="P714" s="197">
        <f>O714*H714</f>
        <v>0</v>
      </c>
      <c r="Q714" s="197">
        <v>0</v>
      </c>
      <c r="R714" s="197">
        <f>Q714*H714</f>
        <v>0</v>
      </c>
      <c r="S714" s="197">
        <v>0</v>
      </c>
      <c r="T714" s="198">
        <f>S714*H714</f>
        <v>0</v>
      </c>
      <c r="U714" s="35"/>
      <c r="V714" s="35"/>
      <c r="W714" s="35"/>
      <c r="X714" s="35"/>
      <c r="Y714" s="35"/>
      <c r="Z714" s="35"/>
      <c r="AA714" s="35"/>
      <c r="AB714" s="35"/>
      <c r="AC714" s="35"/>
      <c r="AD714" s="35"/>
      <c r="AE714" s="35"/>
      <c r="AR714" s="199" t="s">
        <v>153</v>
      </c>
      <c r="AT714" s="199" t="s">
        <v>148</v>
      </c>
      <c r="AU714" s="199" t="s">
        <v>82</v>
      </c>
      <c r="AY714" s="18" t="s">
        <v>146</v>
      </c>
      <c r="BE714" s="200">
        <f>IF(N714="základní",J714,0)</f>
        <v>0</v>
      </c>
      <c r="BF714" s="200">
        <f>IF(N714="snížená",J714,0)</f>
        <v>0</v>
      </c>
      <c r="BG714" s="200">
        <f>IF(N714="zákl. přenesená",J714,0)</f>
        <v>0</v>
      </c>
      <c r="BH714" s="200">
        <f>IF(N714="sníž. přenesená",J714,0)</f>
        <v>0</v>
      </c>
      <c r="BI714" s="200">
        <f>IF(N714="nulová",J714,0)</f>
        <v>0</v>
      </c>
      <c r="BJ714" s="18" t="s">
        <v>80</v>
      </c>
      <c r="BK714" s="200">
        <f>ROUND(I714*H714,2)</f>
        <v>0</v>
      </c>
      <c r="BL714" s="18" t="s">
        <v>153</v>
      </c>
      <c r="BM714" s="199" t="s">
        <v>1105</v>
      </c>
    </row>
    <row r="715" spans="1:65" s="2" customFormat="1" ht="11.25">
      <c r="A715" s="35"/>
      <c r="B715" s="36"/>
      <c r="C715" s="37"/>
      <c r="D715" s="201" t="s">
        <v>155</v>
      </c>
      <c r="E715" s="37"/>
      <c r="F715" s="202" t="s">
        <v>1106</v>
      </c>
      <c r="G715" s="37"/>
      <c r="H715" s="37"/>
      <c r="I715" s="109"/>
      <c r="J715" s="37"/>
      <c r="K715" s="37"/>
      <c r="L715" s="40"/>
      <c r="M715" s="203"/>
      <c r="N715" s="204"/>
      <c r="O715" s="65"/>
      <c r="P715" s="65"/>
      <c r="Q715" s="65"/>
      <c r="R715" s="65"/>
      <c r="S715" s="65"/>
      <c r="T715" s="66"/>
      <c r="U715" s="35"/>
      <c r="V715" s="35"/>
      <c r="W715" s="35"/>
      <c r="X715" s="35"/>
      <c r="Y715" s="35"/>
      <c r="Z715" s="35"/>
      <c r="AA715" s="35"/>
      <c r="AB715" s="35"/>
      <c r="AC715" s="35"/>
      <c r="AD715" s="35"/>
      <c r="AE715" s="35"/>
      <c r="AT715" s="18" t="s">
        <v>155</v>
      </c>
      <c r="AU715" s="18" t="s">
        <v>82</v>
      </c>
    </row>
    <row r="716" spans="1:65" s="2" customFormat="1" ht="16.5" customHeight="1">
      <c r="A716" s="35"/>
      <c r="B716" s="36"/>
      <c r="C716" s="188" t="s">
        <v>1107</v>
      </c>
      <c r="D716" s="188" t="s">
        <v>148</v>
      </c>
      <c r="E716" s="189" t="s">
        <v>1108</v>
      </c>
      <c r="F716" s="190" t="s">
        <v>1109</v>
      </c>
      <c r="G716" s="191" t="s">
        <v>235</v>
      </c>
      <c r="H716" s="192">
        <v>1786.5820000000001</v>
      </c>
      <c r="I716" s="193"/>
      <c r="J716" s="194">
        <f>ROUND(I716*H716,2)</f>
        <v>0</v>
      </c>
      <c r="K716" s="190" t="s">
        <v>152</v>
      </c>
      <c r="L716" s="40"/>
      <c r="M716" s="195" t="s">
        <v>19</v>
      </c>
      <c r="N716" s="196" t="s">
        <v>43</v>
      </c>
      <c r="O716" s="65"/>
      <c r="P716" s="197">
        <f>O716*H716</f>
        <v>0</v>
      </c>
      <c r="Q716" s="197">
        <v>0</v>
      </c>
      <c r="R716" s="197">
        <f>Q716*H716</f>
        <v>0</v>
      </c>
      <c r="S716" s="197">
        <v>0</v>
      </c>
      <c r="T716" s="198">
        <f>S716*H716</f>
        <v>0</v>
      </c>
      <c r="U716" s="35"/>
      <c r="V716" s="35"/>
      <c r="W716" s="35"/>
      <c r="X716" s="35"/>
      <c r="Y716" s="35"/>
      <c r="Z716" s="35"/>
      <c r="AA716" s="35"/>
      <c r="AB716" s="35"/>
      <c r="AC716" s="35"/>
      <c r="AD716" s="35"/>
      <c r="AE716" s="35"/>
      <c r="AR716" s="199" t="s">
        <v>153</v>
      </c>
      <c r="AT716" s="199" t="s">
        <v>148</v>
      </c>
      <c r="AU716" s="199" t="s">
        <v>82</v>
      </c>
      <c r="AY716" s="18" t="s">
        <v>146</v>
      </c>
      <c r="BE716" s="200">
        <f>IF(N716="základní",J716,0)</f>
        <v>0</v>
      </c>
      <c r="BF716" s="200">
        <f>IF(N716="snížená",J716,0)</f>
        <v>0</v>
      </c>
      <c r="BG716" s="200">
        <f>IF(N716="zákl. přenesená",J716,0)</f>
        <v>0</v>
      </c>
      <c r="BH716" s="200">
        <f>IF(N716="sníž. přenesená",J716,0)</f>
        <v>0</v>
      </c>
      <c r="BI716" s="200">
        <f>IF(N716="nulová",J716,0)</f>
        <v>0</v>
      </c>
      <c r="BJ716" s="18" t="s">
        <v>80</v>
      </c>
      <c r="BK716" s="200">
        <f>ROUND(I716*H716,2)</f>
        <v>0</v>
      </c>
      <c r="BL716" s="18" t="s">
        <v>153</v>
      </c>
      <c r="BM716" s="199" t="s">
        <v>1110</v>
      </c>
    </row>
    <row r="717" spans="1:65" s="2" customFormat="1" ht="19.5">
      <c r="A717" s="35"/>
      <c r="B717" s="36"/>
      <c r="C717" s="37"/>
      <c r="D717" s="201" t="s">
        <v>155</v>
      </c>
      <c r="E717" s="37"/>
      <c r="F717" s="202" t="s">
        <v>1111</v>
      </c>
      <c r="G717" s="37"/>
      <c r="H717" s="37"/>
      <c r="I717" s="109"/>
      <c r="J717" s="37"/>
      <c r="K717" s="37"/>
      <c r="L717" s="40"/>
      <c r="M717" s="203"/>
      <c r="N717" s="204"/>
      <c r="O717" s="65"/>
      <c r="P717" s="65"/>
      <c r="Q717" s="65"/>
      <c r="R717" s="65"/>
      <c r="S717" s="65"/>
      <c r="T717" s="66"/>
      <c r="U717" s="35"/>
      <c r="V717" s="35"/>
      <c r="W717" s="35"/>
      <c r="X717" s="35"/>
      <c r="Y717" s="35"/>
      <c r="Z717" s="35"/>
      <c r="AA717" s="35"/>
      <c r="AB717" s="35"/>
      <c r="AC717" s="35"/>
      <c r="AD717" s="35"/>
      <c r="AE717" s="35"/>
      <c r="AT717" s="18" t="s">
        <v>155</v>
      </c>
      <c r="AU717" s="18" t="s">
        <v>82</v>
      </c>
    </row>
    <row r="718" spans="1:65" s="13" customFormat="1" ht="11.25">
      <c r="B718" s="205"/>
      <c r="C718" s="206"/>
      <c r="D718" s="201" t="s">
        <v>157</v>
      </c>
      <c r="E718" s="206"/>
      <c r="F718" s="208" t="s">
        <v>1112</v>
      </c>
      <c r="G718" s="206"/>
      <c r="H718" s="209">
        <v>1786.5820000000001</v>
      </c>
      <c r="I718" s="210"/>
      <c r="J718" s="206"/>
      <c r="K718" s="206"/>
      <c r="L718" s="211"/>
      <c r="M718" s="212"/>
      <c r="N718" s="213"/>
      <c r="O718" s="213"/>
      <c r="P718" s="213"/>
      <c r="Q718" s="213"/>
      <c r="R718" s="213"/>
      <c r="S718" s="213"/>
      <c r="T718" s="214"/>
      <c r="AT718" s="215" t="s">
        <v>157</v>
      </c>
      <c r="AU718" s="215" t="s">
        <v>82</v>
      </c>
      <c r="AV718" s="13" t="s">
        <v>82</v>
      </c>
      <c r="AW718" s="13" t="s">
        <v>4</v>
      </c>
      <c r="AX718" s="13" t="s">
        <v>80</v>
      </c>
      <c r="AY718" s="215" t="s">
        <v>146</v>
      </c>
    </row>
    <row r="719" spans="1:65" s="2" customFormat="1" ht="16.5" customHeight="1">
      <c r="A719" s="35"/>
      <c r="B719" s="36"/>
      <c r="C719" s="188" t="s">
        <v>1113</v>
      </c>
      <c r="D719" s="188" t="s">
        <v>148</v>
      </c>
      <c r="E719" s="189" t="s">
        <v>1114</v>
      </c>
      <c r="F719" s="190" t="s">
        <v>1115</v>
      </c>
      <c r="G719" s="191" t="s">
        <v>235</v>
      </c>
      <c r="H719" s="192">
        <v>6.6509999999999998</v>
      </c>
      <c r="I719" s="193"/>
      <c r="J719" s="194">
        <f>ROUND(I719*H719,2)</f>
        <v>0</v>
      </c>
      <c r="K719" s="190" t="s">
        <v>152</v>
      </c>
      <c r="L719" s="40"/>
      <c r="M719" s="195" t="s">
        <v>19</v>
      </c>
      <c r="N719" s="196" t="s">
        <v>43</v>
      </c>
      <c r="O719" s="65"/>
      <c r="P719" s="197">
        <f>O719*H719</f>
        <v>0</v>
      </c>
      <c r="Q719" s="197">
        <v>0</v>
      </c>
      <c r="R719" s="197">
        <f>Q719*H719</f>
        <v>0</v>
      </c>
      <c r="S719" s="197">
        <v>0</v>
      </c>
      <c r="T719" s="198">
        <f>S719*H719</f>
        <v>0</v>
      </c>
      <c r="U719" s="35"/>
      <c r="V719" s="35"/>
      <c r="W719" s="35"/>
      <c r="X719" s="35"/>
      <c r="Y719" s="35"/>
      <c r="Z719" s="35"/>
      <c r="AA719" s="35"/>
      <c r="AB719" s="35"/>
      <c r="AC719" s="35"/>
      <c r="AD719" s="35"/>
      <c r="AE719" s="35"/>
      <c r="AR719" s="199" t="s">
        <v>153</v>
      </c>
      <c r="AT719" s="199" t="s">
        <v>148</v>
      </c>
      <c r="AU719" s="199" t="s">
        <v>82</v>
      </c>
      <c r="AY719" s="18" t="s">
        <v>146</v>
      </c>
      <c r="BE719" s="200">
        <f>IF(N719="základní",J719,0)</f>
        <v>0</v>
      </c>
      <c r="BF719" s="200">
        <f>IF(N719="snížená",J719,0)</f>
        <v>0</v>
      </c>
      <c r="BG719" s="200">
        <f>IF(N719="zákl. přenesená",J719,0)</f>
        <v>0</v>
      </c>
      <c r="BH719" s="200">
        <f>IF(N719="sníž. přenesená",J719,0)</f>
        <v>0</v>
      </c>
      <c r="BI719" s="200">
        <f>IF(N719="nulová",J719,0)</f>
        <v>0</v>
      </c>
      <c r="BJ719" s="18" t="s">
        <v>80</v>
      </c>
      <c r="BK719" s="200">
        <f>ROUND(I719*H719,2)</f>
        <v>0</v>
      </c>
      <c r="BL719" s="18" t="s">
        <v>153</v>
      </c>
      <c r="BM719" s="199" t="s">
        <v>1116</v>
      </c>
    </row>
    <row r="720" spans="1:65" s="2" customFormat="1" ht="11.25">
      <c r="A720" s="35"/>
      <c r="B720" s="36"/>
      <c r="C720" s="37"/>
      <c r="D720" s="201" t="s">
        <v>155</v>
      </c>
      <c r="E720" s="37"/>
      <c r="F720" s="202" t="s">
        <v>1117</v>
      </c>
      <c r="G720" s="37"/>
      <c r="H720" s="37"/>
      <c r="I720" s="109"/>
      <c r="J720" s="37"/>
      <c r="K720" s="37"/>
      <c r="L720" s="40"/>
      <c r="M720" s="203"/>
      <c r="N720" s="204"/>
      <c r="O720" s="65"/>
      <c r="P720" s="65"/>
      <c r="Q720" s="65"/>
      <c r="R720" s="65"/>
      <c r="S720" s="65"/>
      <c r="T720" s="66"/>
      <c r="U720" s="35"/>
      <c r="V720" s="35"/>
      <c r="W720" s="35"/>
      <c r="X720" s="35"/>
      <c r="Y720" s="35"/>
      <c r="Z720" s="35"/>
      <c r="AA720" s="35"/>
      <c r="AB720" s="35"/>
      <c r="AC720" s="35"/>
      <c r="AD720" s="35"/>
      <c r="AE720" s="35"/>
      <c r="AT720" s="18" t="s">
        <v>155</v>
      </c>
      <c r="AU720" s="18" t="s">
        <v>82</v>
      </c>
    </row>
    <row r="721" spans="1:65" s="13" customFormat="1" ht="11.25">
      <c r="B721" s="205"/>
      <c r="C721" s="206"/>
      <c r="D721" s="201" t="s">
        <v>157</v>
      </c>
      <c r="E721" s="207" t="s">
        <v>19</v>
      </c>
      <c r="F721" s="208" t="s">
        <v>1118</v>
      </c>
      <c r="G721" s="206"/>
      <c r="H721" s="209">
        <v>6.6509999999999998</v>
      </c>
      <c r="I721" s="210"/>
      <c r="J721" s="206"/>
      <c r="K721" s="206"/>
      <c r="L721" s="211"/>
      <c r="M721" s="212"/>
      <c r="N721" s="213"/>
      <c r="O721" s="213"/>
      <c r="P721" s="213"/>
      <c r="Q721" s="213"/>
      <c r="R721" s="213"/>
      <c r="S721" s="213"/>
      <c r="T721" s="214"/>
      <c r="AT721" s="215" t="s">
        <v>157</v>
      </c>
      <c r="AU721" s="215" t="s">
        <v>82</v>
      </c>
      <c r="AV721" s="13" t="s">
        <v>82</v>
      </c>
      <c r="AW721" s="13" t="s">
        <v>33</v>
      </c>
      <c r="AX721" s="13" t="s">
        <v>72</v>
      </c>
      <c r="AY721" s="215" t="s">
        <v>146</v>
      </c>
    </row>
    <row r="722" spans="1:65" s="2" customFormat="1" ht="16.5" customHeight="1">
      <c r="A722" s="35"/>
      <c r="B722" s="36"/>
      <c r="C722" s="188" t="s">
        <v>1119</v>
      </c>
      <c r="D722" s="188" t="s">
        <v>148</v>
      </c>
      <c r="E722" s="189" t="s">
        <v>1120</v>
      </c>
      <c r="F722" s="190" t="s">
        <v>1121</v>
      </c>
      <c r="G722" s="191" t="s">
        <v>235</v>
      </c>
      <c r="H722" s="192">
        <v>17.984000000000002</v>
      </c>
      <c r="I722" s="193"/>
      <c r="J722" s="194">
        <f>ROUND(I722*H722,2)</f>
        <v>0</v>
      </c>
      <c r="K722" s="190" t="s">
        <v>152</v>
      </c>
      <c r="L722" s="40"/>
      <c r="M722" s="195" t="s">
        <v>19</v>
      </c>
      <c r="N722" s="196" t="s">
        <v>43</v>
      </c>
      <c r="O722" s="65"/>
      <c r="P722" s="197">
        <f>O722*H722</f>
        <v>0</v>
      </c>
      <c r="Q722" s="197">
        <v>0</v>
      </c>
      <c r="R722" s="197">
        <f>Q722*H722</f>
        <v>0</v>
      </c>
      <c r="S722" s="197">
        <v>0</v>
      </c>
      <c r="T722" s="198">
        <f>S722*H722</f>
        <v>0</v>
      </c>
      <c r="U722" s="35"/>
      <c r="V722" s="35"/>
      <c r="W722" s="35"/>
      <c r="X722" s="35"/>
      <c r="Y722" s="35"/>
      <c r="Z722" s="35"/>
      <c r="AA722" s="35"/>
      <c r="AB722" s="35"/>
      <c r="AC722" s="35"/>
      <c r="AD722" s="35"/>
      <c r="AE722" s="35"/>
      <c r="AR722" s="199" t="s">
        <v>153</v>
      </c>
      <c r="AT722" s="199" t="s">
        <v>148</v>
      </c>
      <c r="AU722" s="199" t="s">
        <v>82</v>
      </c>
      <c r="AY722" s="18" t="s">
        <v>146</v>
      </c>
      <c r="BE722" s="200">
        <f>IF(N722="základní",J722,0)</f>
        <v>0</v>
      </c>
      <c r="BF722" s="200">
        <f>IF(N722="snížená",J722,0)</f>
        <v>0</v>
      </c>
      <c r="BG722" s="200">
        <f>IF(N722="zákl. přenesená",J722,0)</f>
        <v>0</v>
      </c>
      <c r="BH722" s="200">
        <f>IF(N722="sníž. přenesená",J722,0)</f>
        <v>0</v>
      </c>
      <c r="BI722" s="200">
        <f>IF(N722="nulová",J722,0)</f>
        <v>0</v>
      </c>
      <c r="BJ722" s="18" t="s">
        <v>80</v>
      </c>
      <c r="BK722" s="200">
        <f>ROUND(I722*H722,2)</f>
        <v>0</v>
      </c>
      <c r="BL722" s="18" t="s">
        <v>153</v>
      </c>
      <c r="BM722" s="199" t="s">
        <v>1122</v>
      </c>
    </row>
    <row r="723" spans="1:65" s="2" customFormat="1" ht="19.5">
      <c r="A723" s="35"/>
      <c r="B723" s="36"/>
      <c r="C723" s="37"/>
      <c r="D723" s="201" t="s">
        <v>155</v>
      </c>
      <c r="E723" s="37"/>
      <c r="F723" s="202" t="s">
        <v>1123</v>
      </c>
      <c r="G723" s="37"/>
      <c r="H723" s="37"/>
      <c r="I723" s="109"/>
      <c r="J723" s="37"/>
      <c r="K723" s="37"/>
      <c r="L723" s="40"/>
      <c r="M723" s="203"/>
      <c r="N723" s="204"/>
      <c r="O723" s="65"/>
      <c r="P723" s="65"/>
      <c r="Q723" s="65"/>
      <c r="R723" s="65"/>
      <c r="S723" s="65"/>
      <c r="T723" s="66"/>
      <c r="U723" s="35"/>
      <c r="V723" s="35"/>
      <c r="W723" s="35"/>
      <c r="X723" s="35"/>
      <c r="Y723" s="35"/>
      <c r="Z723" s="35"/>
      <c r="AA723" s="35"/>
      <c r="AB723" s="35"/>
      <c r="AC723" s="35"/>
      <c r="AD723" s="35"/>
      <c r="AE723" s="35"/>
      <c r="AT723" s="18" t="s">
        <v>155</v>
      </c>
      <c r="AU723" s="18" t="s">
        <v>82</v>
      </c>
    </row>
    <row r="724" spans="1:65" s="13" customFormat="1" ht="11.25">
      <c r="B724" s="205"/>
      <c r="C724" s="206"/>
      <c r="D724" s="201" t="s">
        <v>157</v>
      </c>
      <c r="E724" s="207" t="s">
        <v>19</v>
      </c>
      <c r="F724" s="208" t="s">
        <v>1124</v>
      </c>
      <c r="G724" s="206"/>
      <c r="H724" s="209">
        <v>17.984000000000002</v>
      </c>
      <c r="I724" s="210"/>
      <c r="J724" s="206"/>
      <c r="K724" s="206"/>
      <c r="L724" s="211"/>
      <c r="M724" s="212"/>
      <c r="N724" s="213"/>
      <c r="O724" s="213"/>
      <c r="P724" s="213"/>
      <c r="Q724" s="213"/>
      <c r="R724" s="213"/>
      <c r="S724" s="213"/>
      <c r="T724" s="214"/>
      <c r="AT724" s="215" t="s">
        <v>157</v>
      </c>
      <c r="AU724" s="215" t="s">
        <v>82</v>
      </c>
      <c r="AV724" s="13" t="s">
        <v>82</v>
      </c>
      <c r="AW724" s="13" t="s">
        <v>33</v>
      </c>
      <c r="AX724" s="13" t="s">
        <v>72</v>
      </c>
      <c r="AY724" s="215" t="s">
        <v>146</v>
      </c>
    </row>
    <row r="725" spans="1:65" s="2" customFormat="1" ht="16.5" customHeight="1">
      <c r="A725" s="35"/>
      <c r="B725" s="36"/>
      <c r="C725" s="188" t="s">
        <v>1125</v>
      </c>
      <c r="D725" s="188" t="s">
        <v>148</v>
      </c>
      <c r="E725" s="189" t="s">
        <v>1126</v>
      </c>
      <c r="F725" s="190" t="s">
        <v>1127</v>
      </c>
      <c r="G725" s="191" t="s">
        <v>235</v>
      </c>
      <c r="H725" s="192">
        <v>65.057000000000002</v>
      </c>
      <c r="I725" s="193"/>
      <c r="J725" s="194">
        <f>ROUND(I725*H725,2)</f>
        <v>0</v>
      </c>
      <c r="K725" s="190" t="s">
        <v>152</v>
      </c>
      <c r="L725" s="40"/>
      <c r="M725" s="195" t="s">
        <v>19</v>
      </c>
      <c r="N725" s="196" t="s">
        <v>43</v>
      </c>
      <c r="O725" s="65"/>
      <c r="P725" s="197">
        <f>O725*H725</f>
        <v>0</v>
      </c>
      <c r="Q725" s="197">
        <v>0</v>
      </c>
      <c r="R725" s="197">
        <f>Q725*H725</f>
        <v>0</v>
      </c>
      <c r="S725" s="197">
        <v>0</v>
      </c>
      <c r="T725" s="198">
        <f>S725*H725</f>
        <v>0</v>
      </c>
      <c r="U725" s="35"/>
      <c r="V725" s="35"/>
      <c r="W725" s="35"/>
      <c r="X725" s="35"/>
      <c r="Y725" s="35"/>
      <c r="Z725" s="35"/>
      <c r="AA725" s="35"/>
      <c r="AB725" s="35"/>
      <c r="AC725" s="35"/>
      <c r="AD725" s="35"/>
      <c r="AE725" s="35"/>
      <c r="AR725" s="199" t="s">
        <v>153</v>
      </c>
      <c r="AT725" s="199" t="s">
        <v>148</v>
      </c>
      <c r="AU725" s="199" t="s">
        <v>82</v>
      </c>
      <c r="AY725" s="18" t="s">
        <v>146</v>
      </c>
      <c r="BE725" s="200">
        <f>IF(N725="základní",J725,0)</f>
        <v>0</v>
      </c>
      <c r="BF725" s="200">
        <f>IF(N725="snížená",J725,0)</f>
        <v>0</v>
      </c>
      <c r="BG725" s="200">
        <f>IF(N725="zákl. přenesená",J725,0)</f>
        <v>0</v>
      </c>
      <c r="BH725" s="200">
        <f>IF(N725="sníž. přenesená",J725,0)</f>
        <v>0</v>
      </c>
      <c r="BI725" s="200">
        <f>IF(N725="nulová",J725,0)</f>
        <v>0</v>
      </c>
      <c r="BJ725" s="18" t="s">
        <v>80</v>
      </c>
      <c r="BK725" s="200">
        <f>ROUND(I725*H725,2)</f>
        <v>0</v>
      </c>
      <c r="BL725" s="18" t="s">
        <v>153</v>
      </c>
      <c r="BM725" s="199" t="s">
        <v>1128</v>
      </c>
    </row>
    <row r="726" spans="1:65" s="2" customFormat="1" ht="11.25">
      <c r="A726" s="35"/>
      <c r="B726" s="36"/>
      <c r="C726" s="37"/>
      <c r="D726" s="201" t="s">
        <v>155</v>
      </c>
      <c r="E726" s="37"/>
      <c r="F726" s="202" t="s">
        <v>1129</v>
      </c>
      <c r="G726" s="37"/>
      <c r="H726" s="37"/>
      <c r="I726" s="109"/>
      <c r="J726" s="37"/>
      <c r="K726" s="37"/>
      <c r="L726" s="40"/>
      <c r="M726" s="203"/>
      <c r="N726" s="204"/>
      <c r="O726" s="65"/>
      <c r="P726" s="65"/>
      <c r="Q726" s="65"/>
      <c r="R726" s="65"/>
      <c r="S726" s="65"/>
      <c r="T726" s="66"/>
      <c r="U726" s="35"/>
      <c r="V726" s="35"/>
      <c r="W726" s="35"/>
      <c r="X726" s="35"/>
      <c r="Y726" s="35"/>
      <c r="Z726" s="35"/>
      <c r="AA726" s="35"/>
      <c r="AB726" s="35"/>
      <c r="AC726" s="35"/>
      <c r="AD726" s="35"/>
      <c r="AE726" s="35"/>
      <c r="AT726" s="18" t="s">
        <v>155</v>
      </c>
      <c r="AU726" s="18" t="s">
        <v>82</v>
      </c>
    </row>
    <row r="727" spans="1:65" s="13" customFormat="1" ht="22.5">
      <c r="B727" s="205"/>
      <c r="C727" s="206"/>
      <c r="D727" s="201" t="s">
        <v>157</v>
      </c>
      <c r="E727" s="207" t="s">
        <v>19</v>
      </c>
      <c r="F727" s="208" t="s">
        <v>1130</v>
      </c>
      <c r="G727" s="206"/>
      <c r="H727" s="209">
        <v>65.057000000000002</v>
      </c>
      <c r="I727" s="210"/>
      <c r="J727" s="206"/>
      <c r="K727" s="206"/>
      <c r="L727" s="211"/>
      <c r="M727" s="212"/>
      <c r="N727" s="213"/>
      <c r="O727" s="213"/>
      <c r="P727" s="213"/>
      <c r="Q727" s="213"/>
      <c r="R727" s="213"/>
      <c r="S727" s="213"/>
      <c r="T727" s="214"/>
      <c r="AT727" s="215" t="s">
        <v>157</v>
      </c>
      <c r="AU727" s="215" t="s">
        <v>82</v>
      </c>
      <c r="AV727" s="13" t="s">
        <v>82</v>
      </c>
      <c r="AW727" s="13" t="s">
        <v>33</v>
      </c>
      <c r="AX727" s="13" t="s">
        <v>72</v>
      </c>
      <c r="AY727" s="215" t="s">
        <v>146</v>
      </c>
    </row>
    <row r="728" spans="1:65" s="2" customFormat="1" ht="16.5" customHeight="1">
      <c r="A728" s="35"/>
      <c r="B728" s="36"/>
      <c r="C728" s="188" t="s">
        <v>1131</v>
      </c>
      <c r="D728" s="188" t="s">
        <v>148</v>
      </c>
      <c r="E728" s="189" t="s">
        <v>1132</v>
      </c>
      <c r="F728" s="190" t="s">
        <v>1133</v>
      </c>
      <c r="G728" s="191" t="s">
        <v>235</v>
      </c>
      <c r="H728" s="192">
        <v>0.88800000000000001</v>
      </c>
      <c r="I728" s="193"/>
      <c r="J728" s="194">
        <f>ROUND(I728*H728,2)</f>
        <v>0</v>
      </c>
      <c r="K728" s="190" t="s">
        <v>152</v>
      </c>
      <c r="L728" s="40"/>
      <c r="M728" s="195" t="s">
        <v>19</v>
      </c>
      <c r="N728" s="196" t="s">
        <v>43</v>
      </c>
      <c r="O728" s="65"/>
      <c r="P728" s="197">
        <f>O728*H728</f>
        <v>0</v>
      </c>
      <c r="Q728" s="197">
        <v>0</v>
      </c>
      <c r="R728" s="197">
        <f>Q728*H728</f>
        <v>0</v>
      </c>
      <c r="S728" s="197">
        <v>0</v>
      </c>
      <c r="T728" s="198">
        <f>S728*H728</f>
        <v>0</v>
      </c>
      <c r="U728" s="35"/>
      <c r="V728" s="35"/>
      <c r="W728" s="35"/>
      <c r="X728" s="35"/>
      <c r="Y728" s="35"/>
      <c r="Z728" s="35"/>
      <c r="AA728" s="35"/>
      <c r="AB728" s="35"/>
      <c r="AC728" s="35"/>
      <c r="AD728" s="35"/>
      <c r="AE728" s="35"/>
      <c r="AR728" s="199" t="s">
        <v>153</v>
      </c>
      <c r="AT728" s="199" t="s">
        <v>148</v>
      </c>
      <c r="AU728" s="199" t="s">
        <v>82</v>
      </c>
      <c r="AY728" s="18" t="s">
        <v>146</v>
      </c>
      <c r="BE728" s="200">
        <f>IF(N728="základní",J728,0)</f>
        <v>0</v>
      </c>
      <c r="BF728" s="200">
        <f>IF(N728="snížená",J728,0)</f>
        <v>0</v>
      </c>
      <c r="BG728" s="200">
        <f>IF(N728="zákl. přenesená",J728,0)</f>
        <v>0</v>
      </c>
      <c r="BH728" s="200">
        <f>IF(N728="sníž. přenesená",J728,0)</f>
        <v>0</v>
      </c>
      <c r="BI728" s="200">
        <f>IF(N728="nulová",J728,0)</f>
        <v>0</v>
      </c>
      <c r="BJ728" s="18" t="s">
        <v>80</v>
      </c>
      <c r="BK728" s="200">
        <f>ROUND(I728*H728,2)</f>
        <v>0</v>
      </c>
      <c r="BL728" s="18" t="s">
        <v>153</v>
      </c>
      <c r="BM728" s="199" t="s">
        <v>1134</v>
      </c>
    </row>
    <row r="729" spans="1:65" s="2" customFormat="1" ht="11.25">
      <c r="A729" s="35"/>
      <c r="B729" s="36"/>
      <c r="C729" s="37"/>
      <c r="D729" s="201" t="s">
        <v>155</v>
      </c>
      <c r="E729" s="37"/>
      <c r="F729" s="202" t="s">
        <v>1135</v>
      </c>
      <c r="G729" s="37"/>
      <c r="H729" s="37"/>
      <c r="I729" s="109"/>
      <c r="J729" s="37"/>
      <c r="K729" s="37"/>
      <c r="L729" s="40"/>
      <c r="M729" s="203"/>
      <c r="N729" s="204"/>
      <c r="O729" s="65"/>
      <c r="P729" s="65"/>
      <c r="Q729" s="65"/>
      <c r="R729" s="65"/>
      <c r="S729" s="65"/>
      <c r="T729" s="66"/>
      <c r="U729" s="35"/>
      <c r="V729" s="35"/>
      <c r="W729" s="35"/>
      <c r="X729" s="35"/>
      <c r="Y729" s="35"/>
      <c r="Z729" s="35"/>
      <c r="AA729" s="35"/>
      <c r="AB729" s="35"/>
      <c r="AC729" s="35"/>
      <c r="AD729" s="35"/>
      <c r="AE729" s="35"/>
      <c r="AT729" s="18" t="s">
        <v>155</v>
      </c>
      <c r="AU729" s="18" t="s">
        <v>82</v>
      </c>
    </row>
    <row r="730" spans="1:65" s="13" customFormat="1" ht="11.25">
      <c r="B730" s="205"/>
      <c r="C730" s="206"/>
      <c r="D730" s="201" t="s">
        <v>157</v>
      </c>
      <c r="E730" s="207" t="s">
        <v>19</v>
      </c>
      <c r="F730" s="208" t="s">
        <v>1136</v>
      </c>
      <c r="G730" s="206"/>
      <c r="H730" s="209">
        <v>0.88800000000000001</v>
      </c>
      <c r="I730" s="210"/>
      <c r="J730" s="206"/>
      <c r="K730" s="206"/>
      <c r="L730" s="211"/>
      <c r="M730" s="212"/>
      <c r="N730" s="213"/>
      <c r="O730" s="213"/>
      <c r="P730" s="213"/>
      <c r="Q730" s="213"/>
      <c r="R730" s="213"/>
      <c r="S730" s="213"/>
      <c r="T730" s="214"/>
      <c r="AT730" s="215" t="s">
        <v>157</v>
      </c>
      <c r="AU730" s="215" t="s">
        <v>82</v>
      </c>
      <c r="AV730" s="13" t="s">
        <v>82</v>
      </c>
      <c r="AW730" s="13" t="s">
        <v>33</v>
      </c>
      <c r="AX730" s="13" t="s">
        <v>72</v>
      </c>
      <c r="AY730" s="215" t="s">
        <v>146</v>
      </c>
    </row>
    <row r="731" spans="1:65" s="2" customFormat="1" ht="16.5" customHeight="1">
      <c r="A731" s="35"/>
      <c r="B731" s="36"/>
      <c r="C731" s="188" t="s">
        <v>1137</v>
      </c>
      <c r="D731" s="188" t="s">
        <v>148</v>
      </c>
      <c r="E731" s="189" t="s">
        <v>1138</v>
      </c>
      <c r="F731" s="190" t="s">
        <v>1139</v>
      </c>
      <c r="G731" s="191" t="s">
        <v>235</v>
      </c>
      <c r="H731" s="192">
        <v>9.7750000000000004</v>
      </c>
      <c r="I731" s="193"/>
      <c r="J731" s="194">
        <f>ROUND(I731*H731,2)</f>
        <v>0</v>
      </c>
      <c r="K731" s="190" t="s">
        <v>152</v>
      </c>
      <c r="L731" s="40"/>
      <c r="M731" s="195" t="s">
        <v>19</v>
      </c>
      <c r="N731" s="196" t="s">
        <v>43</v>
      </c>
      <c r="O731" s="65"/>
      <c r="P731" s="197">
        <f>O731*H731</f>
        <v>0</v>
      </c>
      <c r="Q731" s="197">
        <v>0</v>
      </c>
      <c r="R731" s="197">
        <f>Q731*H731</f>
        <v>0</v>
      </c>
      <c r="S731" s="197">
        <v>0</v>
      </c>
      <c r="T731" s="198">
        <f>S731*H731</f>
        <v>0</v>
      </c>
      <c r="U731" s="35"/>
      <c r="V731" s="35"/>
      <c r="W731" s="35"/>
      <c r="X731" s="35"/>
      <c r="Y731" s="35"/>
      <c r="Z731" s="35"/>
      <c r="AA731" s="35"/>
      <c r="AB731" s="35"/>
      <c r="AC731" s="35"/>
      <c r="AD731" s="35"/>
      <c r="AE731" s="35"/>
      <c r="AR731" s="199" t="s">
        <v>153</v>
      </c>
      <c r="AT731" s="199" t="s">
        <v>148</v>
      </c>
      <c r="AU731" s="199" t="s">
        <v>82</v>
      </c>
      <c r="AY731" s="18" t="s">
        <v>146</v>
      </c>
      <c r="BE731" s="200">
        <f>IF(N731="základní",J731,0)</f>
        <v>0</v>
      </c>
      <c r="BF731" s="200">
        <f>IF(N731="snížená",J731,0)</f>
        <v>0</v>
      </c>
      <c r="BG731" s="200">
        <f>IF(N731="zákl. přenesená",J731,0)</f>
        <v>0</v>
      </c>
      <c r="BH731" s="200">
        <f>IF(N731="sníž. přenesená",J731,0)</f>
        <v>0</v>
      </c>
      <c r="BI731" s="200">
        <f>IF(N731="nulová",J731,0)</f>
        <v>0</v>
      </c>
      <c r="BJ731" s="18" t="s">
        <v>80</v>
      </c>
      <c r="BK731" s="200">
        <f>ROUND(I731*H731,2)</f>
        <v>0</v>
      </c>
      <c r="BL731" s="18" t="s">
        <v>153</v>
      </c>
      <c r="BM731" s="199" t="s">
        <v>1140</v>
      </c>
    </row>
    <row r="732" spans="1:65" s="2" customFormat="1" ht="19.5">
      <c r="A732" s="35"/>
      <c r="B732" s="36"/>
      <c r="C732" s="37"/>
      <c r="D732" s="201" t="s">
        <v>155</v>
      </c>
      <c r="E732" s="37"/>
      <c r="F732" s="202" t="s">
        <v>1141</v>
      </c>
      <c r="G732" s="37"/>
      <c r="H732" s="37"/>
      <c r="I732" s="109"/>
      <c r="J732" s="37"/>
      <c r="K732" s="37"/>
      <c r="L732" s="40"/>
      <c r="M732" s="203"/>
      <c r="N732" s="204"/>
      <c r="O732" s="65"/>
      <c r="P732" s="65"/>
      <c r="Q732" s="65"/>
      <c r="R732" s="65"/>
      <c r="S732" s="65"/>
      <c r="T732" s="66"/>
      <c r="U732" s="35"/>
      <c r="V732" s="35"/>
      <c r="W732" s="35"/>
      <c r="X732" s="35"/>
      <c r="Y732" s="35"/>
      <c r="Z732" s="35"/>
      <c r="AA732" s="35"/>
      <c r="AB732" s="35"/>
      <c r="AC732" s="35"/>
      <c r="AD732" s="35"/>
      <c r="AE732" s="35"/>
      <c r="AT732" s="18" t="s">
        <v>155</v>
      </c>
      <c r="AU732" s="18" t="s">
        <v>82</v>
      </c>
    </row>
    <row r="733" spans="1:65" s="13" customFormat="1" ht="11.25">
      <c r="B733" s="205"/>
      <c r="C733" s="206"/>
      <c r="D733" s="201" t="s">
        <v>157</v>
      </c>
      <c r="E733" s="207" t="s">
        <v>19</v>
      </c>
      <c r="F733" s="208" t="s">
        <v>1142</v>
      </c>
      <c r="G733" s="206"/>
      <c r="H733" s="209">
        <v>9.7750000000000004</v>
      </c>
      <c r="I733" s="210"/>
      <c r="J733" s="206"/>
      <c r="K733" s="206"/>
      <c r="L733" s="211"/>
      <c r="M733" s="212"/>
      <c r="N733" s="213"/>
      <c r="O733" s="213"/>
      <c r="P733" s="213"/>
      <c r="Q733" s="213"/>
      <c r="R733" s="213"/>
      <c r="S733" s="213"/>
      <c r="T733" s="214"/>
      <c r="AT733" s="215" t="s">
        <v>157</v>
      </c>
      <c r="AU733" s="215" t="s">
        <v>82</v>
      </c>
      <c r="AV733" s="13" t="s">
        <v>82</v>
      </c>
      <c r="AW733" s="13" t="s">
        <v>33</v>
      </c>
      <c r="AX733" s="13" t="s">
        <v>72</v>
      </c>
      <c r="AY733" s="215" t="s">
        <v>146</v>
      </c>
    </row>
    <row r="734" spans="1:65" s="2" customFormat="1" ht="16.5" customHeight="1">
      <c r="A734" s="35"/>
      <c r="B734" s="36"/>
      <c r="C734" s="188" t="s">
        <v>1143</v>
      </c>
      <c r="D734" s="188" t="s">
        <v>148</v>
      </c>
      <c r="E734" s="189" t="s">
        <v>1144</v>
      </c>
      <c r="F734" s="190" t="s">
        <v>1145</v>
      </c>
      <c r="G734" s="191" t="s">
        <v>235</v>
      </c>
      <c r="H734" s="192">
        <v>2.4980000000000002</v>
      </c>
      <c r="I734" s="193"/>
      <c r="J734" s="194">
        <f>ROUND(I734*H734,2)</f>
        <v>0</v>
      </c>
      <c r="K734" s="190" t="s">
        <v>152</v>
      </c>
      <c r="L734" s="40"/>
      <c r="M734" s="195" t="s">
        <v>19</v>
      </c>
      <c r="N734" s="196" t="s">
        <v>43</v>
      </c>
      <c r="O734" s="65"/>
      <c r="P734" s="197">
        <f>O734*H734</f>
        <v>0</v>
      </c>
      <c r="Q734" s="197">
        <v>0</v>
      </c>
      <c r="R734" s="197">
        <f>Q734*H734</f>
        <v>0</v>
      </c>
      <c r="S734" s="197">
        <v>0</v>
      </c>
      <c r="T734" s="198">
        <f>S734*H734</f>
        <v>0</v>
      </c>
      <c r="U734" s="35"/>
      <c r="V734" s="35"/>
      <c r="W734" s="35"/>
      <c r="X734" s="35"/>
      <c r="Y734" s="35"/>
      <c r="Z734" s="35"/>
      <c r="AA734" s="35"/>
      <c r="AB734" s="35"/>
      <c r="AC734" s="35"/>
      <c r="AD734" s="35"/>
      <c r="AE734" s="35"/>
      <c r="AR734" s="199" t="s">
        <v>153</v>
      </c>
      <c r="AT734" s="199" t="s">
        <v>148</v>
      </c>
      <c r="AU734" s="199" t="s">
        <v>82</v>
      </c>
      <c r="AY734" s="18" t="s">
        <v>146</v>
      </c>
      <c r="BE734" s="200">
        <f>IF(N734="základní",J734,0)</f>
        <v>0</v>
      </c>
      <c r="BF734" s="200">
        <f>IF(N734="snížená",J734,0)</f>
        <v>0</v>
      </c>
      <c r="BG734" s="200">
        <f>IF(N734="zákl. přenesená",J734,0)</f>
        <v>0</v>
      </c>
      <c r="BH734" s="200">
        <f>IF(N734="sníž. přenesená",J734,0)</f>
        <v>0</v>
      </c>
      <c r="BI734" s="200">
        <f>IF(N734="nulová",J734,0)</f>
        <v>0</v>
      </c>
      <c r="BJ734" s="18" t="s">
        <v>80</v>
      </c>
      <c r="BK734" s="200">
        <f>ROUND(I734*H734,2)</f>
        <v>0</v>
      </c>
      <c r="BL734" s="18" t="s">
        <v>153</v>
      </c>
      <c r="BM734" s="199" t="s">
        <v>1146</v>
      </c>
    </row>
    <row r="735" spans="1:65" s="2" customFormat="1" ht="11.25">
      <c r="A735" s="35"/>
      <c r="B735" s="36"/>
      <c r="C735" s="37"/>
      <c r="D735" s="201" t="s">
        <v>155</v>
      </c>
      <c r="E735" s="37"/>
      <c r="F735" s="202" t="s">
        <v>1147</v>
      </c>
      <c r="G735" s="37"/>
      <c r="H735" s="37"/>
      <c r="I735" s="109"/>
      <c r="J735" s="37"/>
      <c r="K735" s="37"/>
      <c r="L735" s="40"/>
      <c r="M735" s="203"/>
      <c r="N735" s="204"/>
      <c r="O735" s="65"/>
      <c r="P735" s="65"/>
      <c r="Q735" s="65"/>
      <c r="R735" s="65"/>
      <c r="S735" s="65"/>
      <c r="T735" s="66"/>
      <c r="U735" s="35"/>
      <c r="V735" s="35"/>
      <c r="W735" s="35"/>
      <c r="X735" s="35"/>
      <c r="Y735" s="35"/>
      <c r="Z735" s="35"/>
      <c r="AA735" s="35"/>
      <c r="AB735" s="35"/>
      <c r="AC735" s="35"/>
      <c r="AD735" s="35"/>
      <c r="AE735" s="35"/>
      <c r="AT735" s="18" t="s">
        <v>155</v>
      </c>
      <c r="AU735" s="18" t="s">
        <v>82</v>
      </c>
    </row>
    <row r="736" spans="1:65" s="13" customFormat="1" ht="11.25">
      <c r="B736" s="205"/>
      <c r="C736" s="206"/>
      <c r="D736" s="201" t="s">
        <v>157</v>
      </c>
      <c r="E736" s="207" t="s">
        <v>19</v>
      </c>
      <c r="F736" s="208" t="s">
        <v>1148</v>
      </c>
      <c r="G736" s="206"/>
      <c r="H736" s="209">
        <v>2.4980000000000002</v>
      </c>
      <c r="I736" s="210"/>
      <c r="J736" s="206"/>
      <c r="K736" s="206"/>
      <c r="L736" s="211"/>
      <c r="M736" s="212"/>
      <c r="N736" s="213"/>
      <c r="O736" s="213"/>
      <c r="P736" s="213"/>
      <c r="Q736" s="213"/>
      <c r="R736" s="213"/>
      <c r="S736" s="213"/>
      <c r="T736" s="214"/>
      <c r="AT736" s="215" t="s">
        <v>157</v>
      </c>
      <c r="AU736" s="215" t="s">
        <v>82</v>
      </c>
      <c r="AV736" s="13" t="s">
        <v>82</v>
      </c>
      <c r="AW736" s="13" t="s">
        <v>33</v>
      </c>
      <c r="AX736" s="13" t="s">
        <v>72</v>
      </c>
      <c r="AY736" s="215" t="s">
        <v>146</v>
      </c>
    </row>
    <row r="737" spans="1:65" s="2" customFormat="1" ht="16.5" customHeight="1">
      <c r="A737" s="35"/>
      <c r="B737" s="36"/>
      <c r="C737" s="188" t="s">
        <v>1149</v>
      </c>
      <c r="D737" s="188" t="s">
        <v>148</v>
      </c>
      <c r="E737" s="189" t="s">
        <v>1150</v>
      </c>
      <c r="F737" s="190" t="s">
        <v>1151</v>
      </c>
      <c r="G737" s="191" t="s">
        <v>235</v>
      </c>
      <c r="H737" s="192">
        <v>11.191000000000001</v>
      </c>
      <c r="I737" s="193"/>
      <c r="J737" s="194">
        <f>ROUND(I737*H737,2)</f>
        <v>0</v>
      </c>
      <c r="K737" s="190" t="s">
        <v>152</v>
      </c>
      <c r="L737" s="40"/>
      <c r="M737" s="195" t="s">
        <v>19</v>
      </c>
      <c r="N737" s="196" t="s">
        <v>43</v>
      </c>
      <c r="O737" s="65"/>
      <c r="P737" s="197">
        <f>O737*H737</f>
        <v>0</v>
      </c>
      <c r="Q737" s="197">
        <v>0</v>
      </c>
      <c r="R737" s="197">
        <f>Q737*H737</f>
        <v>0</v>
      </c>
      <c r="S737" s="197">
        <v>0</v>
      </c>
      <c r="T737" s="198">
        <f>S737*H737</f>
        <v>0</v>
      </c>
      <c r="U737" s="35"/>
      <c r="V737" s="35"/>
      <c r="W737" s="35"/>
      <c r="X737" s="35"/>
      <c r="Y737" s="35"/>
      <c r="Z737" s="35"/>
      <c r="AA737" s="35"/>
      <c r="AB737" s="35"/>
      <c r="AC737" s="35"/>
      <c r="AD737" s="35"/>
      <c r="AE737" s="35"/>
      <c r="AR737" s="199" t="s">
        <v>153</v>
      </c>
      <c r="AT737" s="199" t="s">
        <v>148</v>
      </c>
      <c r="AU737" s="199" t="s">
        <v>82</v>
      </c>
      <c r="AY737" s="18" t="s">
        <v>146</v>
      </c>
      <c r="BE737" s="200">
        <f>IF(N737="základní",J737,0)</f>
        <v>0</v>
      </c>
      <c r="BF737" s="200">
        <f>IF(N737="snížená",J737,0)</f>
        <v>0</v>
      </c>
      <c r="BG737" s="200">
        <f>IF(N737="zákl. přenesená",J737,0)</f>
        <v>0</v>
      </c>
      <c r="BH737" s="200">
        <f>IF(N737="sníž. přenesená",J737,0)</f>
        <v>0</v>
      </c>
      <c r="BI737" s="200">
        <f>IF(N737="nulová",J737,0)</f>
        <v>0</v>
      </c>
      <c r="BJ737" s="18" t="s">
        <v>80</v>
      </c>
      <c r="BK737" s="200">
        <f>ROUND(I737*H737,2)</f>
        <v>0</v>
      </c>
      <c r="BL737" s="18" t="s">
        <v>153</v>
      </c>
      <c r="BM737" s="199" t="s">
        <v>1152</v>
      </c>
    </row>
    <row r="738" spans="1:65" s="2" customFormat="1" ht="19.5">
      <c r="A738" s="35"/>
      <c r="B738" s="36"/>
      <c r="C738" s="37"/>
      <c r="D738" s="201" t="s">
        <v>155</v>
      </c>
      <c r="E738" s="37"/>
      <c r="F738" s="202" t="s">
        <v>1153</v>
      </c>
      <c r="G738" s="37"/>
      <c r="H738" s="37"/>
      <c r="I738" s="109"/>
      <c r="J738" s="37"/>
      <c r="K738" s="37"/>
      <c r="L738" s="40"/>
      <c r="M738" s="203"/>
      <c r="N738" s="204"/>
      <c r="O738" s="65"/>
      <c r="P738" s="65"/>
      <c r="Q738" s="65"/>
      <c r="R738" s="65"/>
      <c r="S738" s="65"/>
      <c r="T738" s="66"/>
      <c r="U738" s="35"/>
      <c r="V738" s="35"/>
      <c r="W738" s="35"/>
      <c r="X738" s="35"/>
      <c r="Y738" s="35"/>
      <c r="Z738" s="35"/>
      <c r="AA738" s="35"/>
      <c r="AB738" s="35"/>
      <c r="AC738" s="35"/>
      <c r="AD738" s="35"/>
      <c r="AE738" s="35"/>
      <c r="AT738" s="18" t="s">
        <v>155</v>
      </c>
      <c r="AU738" s="18" t="s">
        <v>82</v>
      </c>
    </row>
    <row r="739" spans="1:65" s="2" customFormat="1" ht="16.5" customHeight="1">
      <c r="A739" s="35"/>
      <c r="B739" s="36"/>
      <c r="C739" s="188" t="s">
        <v>1154</v>
      </c>
      <c r="D739" s="188" t="s">
        <v>148</v>
      </c>
      <c r="E739" s="189" t="s">
        <v>1155</v>
      </c>
      <c r="F739" s="190" t="s">
        <v>1156</v>
      </c>
      <c r="G739" s="191" t="s">
        <v>235</v>
      </c>
      <c r="H739" s="192">
        <v>9.0609999999999999</v>
      </c>
      <c r="I739" s="193"/>
      <c r="J739" s="194">
        <f>ROUND(I739*H739,2)</f>
        <v>0</v>
      </c>
      <c r="K739" s="190" t="s">
        <v>152</v>
      </c>
      <c r="L739" s="40"/>
      <c r="M739" s="195" t="s">
        <v>19</v>
      </c>
      <c r="N739" s="196" t="s">
        <v>43</v>
      </c>
      <c r="O739" s="65"/>
      <c r="P739" s="197">
        <f>O739*H739</f>
        <v>0</v>
      </c>
      <c r="Q739" s="197">
        <v>0</v>
      </c>
      <c r="R739" s="197">
        <f>Q739*H739</f>
        <v>0</v>
      </c>
      <c r="S739" s="197">
        <v>0</v>
      </c>
      <c r="T739" s="198">
        <f>S739*H739</f>
        <v>0</v>
      </c>
      <c r="U739" s="35"/>
      <c r="V739" s="35"/>
      <c r="W739" s="35"/>
      <c r="X739" s="35"/>
      <c r="Y739" s="35"/>
      <c r="Z739" s="35"/>
      <c r="AA739" s="35"/>
      <c r="AB739" s="35"/>
      <c r="AC739" s="35"/>
      <c r="AD739" s="35"/>
      <c r="AE739" s="35"/>
      <c r="AR739" s="199" t="s">
        <v>153</v>
      </c>
      <c r="AT739" s="199" t="s">
        <v>148</v>
      </c>
      <c r="AU739" s="199" t="s">
        <v>82</v>
      </c>
      <c r="AY739" s="18" t="s">
        <v>146</v>
      </c>
      <c r="BE739" s="200">
        <f>IF(N739="základní",J739,0)</f>
        <v>0</v>
      </c>
      <c r="BF739" s="200">
        <f>IF(N739="snížená",J739,0)</f>
        <v>0</v>
      </c>
      <c r="BG739" s="200">
        <f>IF(N739="zákl. přenesená",J739,0)</f>
        <v>0</v>
      </c>
      <c r="BH739" s="200">
        <f>IF(N739="sníž. přenesená",J739,0)</f>
        <v>0</v>
      </c>
      <c r="BI739" s="200">
        <f>IF(N739="nulová",J739,0)</f>
        <v>0</v>
      </c>
      <c r="BJ739" s="18" t="s">
        <v>80</v>
      </c>
      <c r="BK739" s="200">
        <f>ROUND(I739*H739,2)</f>
        <v>0</v>
      </c>
      <c r="BL739" s="18" t="s">
        <v>153</v>
      </c>
      <c r="BM739" s="199" t="s">
        <v>1157</v>
      </c>
    </row>
    <row r="740" spans="1:65" s="2" customFormat="1" ht="19.5">
      <c r="A740" s="35"/>
      <c r="B740" s="36"/>
      <c r="C740" s="37"/>
      <c r="D740" s="201" t="s">
        <v>155</v>
      </c>
      <c r="E740" s="37"/>
      <c r="F740" s="202" t="s">
        <v>1158</v>
      </c>
      <c r="G740" s="37"/>
      <c r="H740" s="37"/>
      <c r="I740" s="109"/>
      <c r="J740" s="37"/>
      <c r="K740" s="37"/>
      <c r="L740" s="40"/>
      <c r="M740" s="203"/>
      <c r="N740" s="204"/>
      <c r="O740" s="65"/>
      <c r="P740" s="65"/>
      <c r="Q740" s="65"/>
      <c r="R740" s="65"/>
      <c r="S740" s="65"/>
      <c r="T740" s="66"/>
      <c r="U740" s="35"/>
      <c r="V740" s="35"/>
      <c r="W740" s="35"/>
      <c r="X740" s="35"/>
      <c r="Y740" s="35"/>
      <c r="Z740" s="35"/>
      <c r="AA740" s="35"/>
      <c r="AB740" s="35"/>
      <c r="AC740" s="35"/>
      <c r="AD740" s="35"/>
      <c r="AE740" s="35"/>
      <c r="AT740" s="18" t="s">
        <v>155</v>
      </c>
      <c r="AU740" s="18" t="s">
        <v>82</v>
      </c>
    </row>
    <row r="741" spans="1:65" s="2" customFormat="1" ht="16.5" customHeight="1">
      <c r="A741" s="35"/>
      <c r="B741" s="36"/>
      <c r="C741" s="188" t="s">
        <v>1159</v>
      </c>
      <c r="D741" s="188" t="s">
        <v>148</v>
      </c>
      <c r="E741" s="189" t="s">
        <v>1160</v>
      </c>
      <c r="F741" s="190" t="s">
        <v>1161</v>
      </c>
      <c r="G741" s="191" t="s">
        <v>235</v>
      </c>
      <c r="H741" s="192">
        <v>4.508</v>
      </c>
      <c r="I741" s="193"/>
      <c r="J741" s="194">
        <f>ROUND(I741*H741,2)</f>
        <v>0</v>
      </c>
      <c r="K741" s="190" t="s">
        <v>152</v>
      </c>
      <c r="L741" s="40"/>
      <c r="M741" s="195" t="s">
        <v>19</v>
      </c>
      <c r="N741" s="196" t="s">
        <v>43</v>
      </c>
      <c r="O741" s="65"/>
      <c r="P741" s="197">
        <f>O741*H741</f>
        <v>0</v>
      </c>
      <c r="Q741" s="197">
        <v>0</v>
      </c>
      <c r="R741" s="197">
        <f>Q741*H741</f>
        <v>0</v>
      </c>
      <c r="S741" s="197">
        <v>0</v>
      </c>
      <c r="T741" s="198">
        <f>S741*H741</f>
        <v>0</v>
      </c>
      <c r="U741" s="35"/>
      <c r="V741" s="35"/>
      <c r="W741" s="35"/>
      <c r="X741" s="35"/>
      <c r="Y741" s="35"/>
      <c r="Z741" s="35"/>
      <c r="AA741" s="35"/>
      <c r="AB741" s="35"/>
      <c r="AC741" s="35"/>
      <c r="AD741" s="35"/>
      <c r="AE741" s="35"/>
      <c r="AR741" s="199" t="s">
        <v>153</v>
      </c>
      <c r="AT741" s="199" t="s">
        <v>148</v>
      </c>
      <c r="AU741" s="199" t="s">
        <v>82</v>
      </c>
      <c r="AY741" s="18" t="s">
        <v>146</v>
      </c>
      <c r="BE741" s="200">
        <f>IF(N741="základní",J741,0)</f>
        <v>0</v>
      </c>
      <c r="BF741" s="200">
        <f>IF(N741="snížená",J741,0)</f>
        <v>0</v>
      </c>
      <c r="BG741" s="200">
        <f>IF(N741="zákl. přenesená",J741,0)</f>
        <v>0</v>
      </c>
      <c r="BH741" s="200">
        <f>IF(N741="sníž. přenesená",J741,0)</f>
        <v>0</v>
      </c>
      <c r="BI741" s="200">
        <f>IF(N741="nulová",J741,0)</f>
        <v>0</v>
      </c>
      <c r="BJ741" s="18" t="s">
        <v>80</v>
      </c>
      <c r="BK741" s="200">
        <f>ROUND(I741*H741,2)</f>
        <v>0</v>
      </c>
      <c r="BL741" s="18" t="s">
        <v>153</v>
      </c>
      <c r="BM741" s="199" t="s">
        <v>1162</v>
      </c>
    </row>
    <row r="742" spans="1:65" s="2" customFormat="1" ht="19.5">
      <c r="A742" s="35"/>
      <c r="B742" s="36"/>
      <c r="C742" s="37"/>
      <c r="D742" s="201" t="s">
        <v>155</v>
      </c>
      <c r="E742" s="37"/>
      <c r="F742" s="202" t="s">
        <v>1163</v>
      </c>
      <c r="G742" s="37"/>
      <c r="H742" s="37"/>
      <c r="I742" s="109"/>
      <c r="J742" s="37"/>
      <c r="K742" s="37"/>
      <c r="L742" s="40"/>
      <c r="M742" s="203"/>
      <c r="N742" s="204"/>
      <c r="O742" s="65"/>
      <c r="P742" s="65"/>
      <c r="Q742" s="65"/>
      <c r="R742" s="65"/>
      <c r="S742" s="65"/>
      <c r="T742" s="66"/>
      <c r="U742" s="35"/>
      <c r="V742" s="35"/>
      <c r="W742" s="35"/>
      <c r="X742" s="35"/>
      <c r="Y742" s="35"/>
      <c r="Z742" s="35"/>
      <c r="AA742" s="35"/>
      <c r="AB742" s="35"/>
      <c r="AC742" s="35"/>
      <c r="AD742" s="35"/>
      <c r="AE742" s="35"/>
      <c r="AT742" s="18" t="s">
        <v>155</v>
      </c>
      <c r="AU742" s="18" t="s">
        <v>82</v>
      </c>
    </row>
    <row r="743" spans="1:65" s="13" customFormat="1" ht="11.25">
      <c r="B743" s="205"/>
      <c r="C743" s="206"/>
      <c r="D743" s="201" t="s">
        <v>157</v>
      </c>
      <c r="E743" s="207" t="s">
        <v>19</v>
      </c>
      <c r="F743" s="208" t="s">
        <v>1164</v>
      </c>
      <c r="G743" s="206"/>
      <c r="H743" s="209">
        <v>4.508</v>
      </c>
      <c r="I743" s="210"/>
      <c r="J743" s="206"/>
      <c r="K743" s="206"/>
      <c r="L743" s="211"/>
      <c r="M743" s="212"/>
      <c r="N743" s="213"/>
      <c r="O743" s="213"/>
      <c r="P743" s="213"/>
      <c r="Q743" s="213"/>
      <c r="R743" s="213"/>
      <c r="S743" s="213"/>
      <c r="T743" s="214"/>
      <c r="AT743" s="215" t="s">
        <v>157</v>
      </c>
      <c r="AU743" s="215" t="s">
        <v>82</v>
      </c>
      <c r="AV743" s="13" t="s">
        <v>82</v>
      </c>
      <c r="AW743" s="13" t="s">
        <v>33</v>
      </c>
      <c r="AX743" s="13" t="s">
        <v>72</v>
      </c>
      <c r="AY743" s="215" t="s">
        <v>146</v>
      </c>
    </row>
    <row r="744" spans="1:65" s="12" customFormat="1" ht="22.9" customHeight="1">
      <c r="B744" s="172"/>
      <c r="C744" s="173"/>
      <c r="D744" s="174" t="s">
        <v>71</v>
      </c>
      <c r="E744" s="186" t="s">
        <v>1165</v>
      </c>
      <c r="F744" s="186" t="s">
        <v>1166</v>
      </c>
      <c r="G744" s="173"/>
      <c r="H744" s="173"/>
      <c r="I744" s="176"/>
      <c r="J744" s="187">
        <f>BK744</f>
        <v>0</v>
      </c>
      <c r="K744" s="173"/>
      <c r="L744" s="178"/>
      <c r="M744" s="179"/>
      <c r="N744" s="180"/>
      <c r="O744" s="180"/>
      <c r="P744" s="181">
        <f>SUM(P745:P746)</f>
        <v>0</v>
      </c>
      <c r="Q744" s="180"/>
      <c r="R744" s="181">
        <f>SUM(R745:R746)</f>
        <v>0</v>
      </c>
      <c r="S744" s="180"/>
      <c r="T744" s="182">
        <f>SUM(T745:T746)</f>
        <v>0</v>
      </c>
      <c r="AR744" s="183" t="s">
        <v>80</v>
      </c>
      <c r="AT744" s="184" t="s">
        <v>71</v>
      </c>
      <c r="AU744" s="184" t="s">
        <v>80</v>
      </c>
      <c r="AY744" s="183" t="s">
        <v>146</v>
      </c>
      <c r="BK744" s="185">
        <f>SUM(BK745:BK746)</f>
        <v>0</v>
      </c>
    </row>
    <row r="745" spans="1:65" s="2" customFormat="1" ht="16.5" customHeight="1">
      <c r="A745" s="35"/>
      <c r="B745" s="36"/>
      <c r="C745" s="188" t="s">
        <v>1167</v>
      </c>
      <c r="D745" s="188" t="s">
        <v>148</v>
      </c>
      <c r="E745" s="189" t="s">
        <v>1168</v>
      </c>
      <c r="F745" s="190" t="s">
        <v>1169</v>
      </c>
      <c r="G745" s="191" t="s">
        <v>235</v>
      </c>
      <c r="H745" s="192">
        <v>121.63200000000001</v>
      </c>
      <c r="I745" s="193"/>
      <c r="J745" s="194">
        <f>ROUND(I745*H745,2)</f>
        <v>0</v>
      </c>
      <c r="K745" s="190" t="s">
        <v>152</v>
      </c>
      <c r="L745" s="40"/>
      <c r="M745" s="195" t="s">
        <v>19</v>
      </c>
      <c r="N745" s="196" t="s">
        <v>43</v>
      </c>
      <c r="O745" s="65"/>
      <c r="P745" s="197">
        <f>O745*H745</f>
        <v>0</v>
      </c>
      <c r="Q745" s="197">
        <v>0</v>
      </c>
      <c r="R745" s="197">
        <f>Q745*H745</f>
        <v>0</v>
      </c>
      <c r="S745" s="197">
        <v>0</v>
      </c>
      <c r="T745" s="198">
        <f>S745*H745</f>
        <v>0</v>
      </c>
      <c r="U745" s="35"/>
      <c r="V745" s="35"/>
      <c r="W745" s="35"/>
      <c r="X745" s="35"/>
      <c r="Y745" s="35"/>
      <c r="Z745" s="35"/>
      <c r="AA745" s="35"/>
      <c r="AB745" s="35"/>
      <c r="AC745" s="35"/>
      <c r="AD745" s="35"/>
      <c r="AE745" s="35"/>
      <c r="AR745" s="199" t="s">
        <v>153</v>
      </c>
      <c r="AT745" s="199" t="s">
        <v>148</v>
      </c>
      <c r="AU745" s="199" t="s">
        <v>82</v>
      </c>
      <c r="AY745" s="18" t="s">
        <v>146</v>
      </c>
      <c r="BE745" s="200">
        <f>IF(N745="základní",J745,0)</f>
        <v>0</v>
      </c>
      <c r="BF745" s="200">
        <f>IF(N745="snížená",J745,0)</f>
        <v>0</v>
      </c>
      <c r="BG745" s="200">
        <f>IF(N745="zákl. přenesená",J745,0)</f>
        <v>0</v>
      </c>
      <c r="BH745" s="200">
        <f>IF(N745="sníž. přenesená",J745,0)</f>
        <v>0</v>
      </c>
      <c r="BI745" s="200">
        <f>IF(N745="nulová",J745,0)</f>
        <v>0</v>
      </c>
      <c r="BJ745" s="18" t="s">
        <v>80</v>
      </c>
      <c r="BK745" s="200">
        <f>ROUND(I745*H745,2)</f>
        <v>0</v>
      </c>
      <c r="BL745" s="18" t="s">
        <v>153</v>
      </c>
      <c r="BM745" s="199" t="s">
        <v>1170</v>
      </c>
    </row>
    <row r="746" spans="1:65" s="2" customFormat="1" ht="19.5">
      <c r="A746" s="35"/>
      <c r="B746" s="36"/>
      <c r="C746" s="37"/>
      <c r="D746" s="201" t="s">
        <v>155</v>
      </c>
      <c r="E746" s="37"/>
      <c r="F746" s="202" t="s">
        <v>1171</v>
      </c>
      <c r="G746" s="37"/>
      <c r="H746" s="37"/>
      <c r="I746" s="109"/>
      <c r="J746" s="37"/>
      <c r="K746" s="37"/>
      <c r="L746" s="40"/>
      <c r="M746" s="203"/>
      <c r="N746" s="204"/>
      <c r="O746" s="65"/>
      <c r="P746" s="65"/>
      <c r="Q746" s="65"/>
      <c r="R746" s="65"/>
      <c r="S746" s="65"/>
      <c r="T746" s="66"/>
      <c r="U746" s="35"/>
      <c r="V746" s="35"/>
      <c r="W746" s="35"/>
      <c r="X746" s="35"/>
      <c r="Y746" s="35"/>
      <c r="Z746" s="35"/>
      <c r="AA746" s="35"/>
      <c r="AB746" s="35"/>
      <c r="AC746" s="35"/>
      <c r="AD746" s="35"/>
      <c r="AE746" s="35"/>
      <c r="AT746" s="18" t="s">
        <v>155</v>
      </c>
      <c r="AU746" s="18" t="s">
        <v>82</v>
      </c>
    </row>
    <row r="747" spans="1:65" s="12" customFormat="1" ht="25.9" customHeight="1">
      <c r="B747" s="172"/>
      <c r="C747" s="173"/>
      <c r="D747" s="174" t="s">
        <v>71</v>
      </c>
      <c r="E747" s="175" t="s">
        <v>1172</v>
      </c>
      <c r="F747" s="175" t="s">
        <v>1173</v>
      </c>
      <c r="G747" s="173"/>
      <c r="H747" s="173"/>
      <c r="I747" s="176"/>
      <c r="J747" s="177">
        <f>BK747</f>
        <v>0</v>
      </c>
      <c r="K747" s="173"/>
      <c r="L747" s="178"/>
      <c r="M747" s="179"/>
      <c r="N747" s="180"/>
      <c r="O747" s="180"/>
      <c r="P747" s="181">
        <f>P748+P813+P834+P866+P878+P960+P979+P1032+P1050+P1117+P1175+P1233+P1237+P1276</f>
        <v>0</v>
      </c>
      <c r="Q747" s="180"/>
      <c r="R747" s="181">
        <f>R748+R813+R834+R866+R878+R960+R979+R1032+R1050+R1117+R1175+R1233+R1237+R1276</f>
        <v>34.207853698680005</v>
      </c>
      <c r="S747" s="180"/>
      <c r="T747" s="182">
        <f>T748+T813+T834+T866+T878+T960+T979+T1032+T1050+T1117+T1175+T1233+T1237+T1276</f>
        <v>23.178930650000002</v>
      </c>
      <c r="AR747" s="183" t="s">
        <v>82</v>
      </c>
      <c r="AT747" s="184" t="s">
        <v>71</v>
      </c>
      <c r="AU747" s="184" t="s">
        <v>72</v>
      </c>
      <c r="AY747" s="183" t="s">
        <v>146</v>
      </c>
      <c r="BK747" s="185">
        <f>BK748+BK813+BK834+BK866+BK878+BK960+BK979+BK1032+BK1050+BK1117+BK1175+BK1233+BK1237+BK1276</f>
        <v>0</v>
      </c>
    </row>
    <row r="748" spans="1:65" s="12" customFormat="1" ht="22.9" customHeight="1">
      <c r="B748" s="172"/>
      <c r="C748" s="173"/>
      <c r="D748" s="174" t="s">
        <v>71</v>
      </c>
      <c r="E748" s="186" t="s">
        <v>1174</v>
      </c>
      <c r="F748" s="186" t="s">
        <v>1175</v>
      </c>
      <c r="G748" s="173"/>
      <c r="H748" s="173"/>
      <c r="I748" s="176"/>
      <c r="J748" s="187">
        <f>BK748</f>
        <v>0</v>
      </c>
      <c r="K748" s="173"/>
      <c r="L748" s="178"/>
      <c r="M748" s="179"/>
      <c r="N748" s="180"/>
      <c r="O748" s="180"/>
      <c r="P748" s="181">
        <f>SUM(P749:P812)</f>
        <v>0</v>
      </c>
      <c r="Q748" s="180"/>
      <c r="R748" s="181">
        <f>SUM(R749:R812)</f>
        <v>0.64099898924999998</v>
      </c>
      <c r="S748" s="180"/>
      <c r="T748" s="182">
        <f>SUM(T749:T812)</f>
        <v>0</v>
      </c>
      <c r="AR748" s="183" t="s">
        <v>82</v>
      </c>
      <c r="AT748" s="184" t="s">
        <v>71</v>
      </c>
      <c r="AU748" s="184" t="s">
        <v>80</v>
      </c>
      <c r="AY748" s="183" t="s">
        <v>146</v>
      </c>
      <c r="BK748" s="185">
        <f>SUM(BK749:BK812)</f>
        <v>0</v>
      </c>
    </row>
    <row r="749" spans="1:65" s="2" customFormat="1" ht="16.5" customHeight="1">
      <c r="A749" s="35"/>
      <c r="B749" s="36"/>
      <c r="C749" s="188" t="s">
        <v>1176</v>
      </c>
      <c r="D749" s="188" t="s">
        <v>148</v>
      </c>
      <c r="E749" s="189" t="s">
        <v>1177</v>
      </c>
      <c r="F749" s="190" t="s">
        <v>1178</v>
      </c>
      <c r="G749" s="191" t="s">
        <v>151</v>
      </c>
      <c r="H749" s="192">
        <v>26.574000000000002</v>
      </c>
      <c r="I749" s="193"/>
      <c r="J749" s="194">
        <f>ROUND(I749*H749,2)</f>
        <v>0</v>
      </c>
      <c r="K749" s="190" t="s">
        <v>152</v>
      </c>
      <c r="L749" s="40"/>
      <c r="M749" s="195" t="s">
        <v>19</v>
      </c>
      <c r="N749" s="196" t="s">
        <v>43</v>
      </c>
      <c r="O749" s="65"/>
      <c r="P749" s="197">
        <f>O749*H749</f>
        <v>0</v>
      </c>
      <c r="Q749" s="197">
        <v>0</v>
      </c>
      <c r="R749" s="197">
        <f>Q749*H749</f>
        <v>0</v>
      </c>
      <c r="S749" s="197">
        <v>0</v>
      </c>
      <c r="T749" s="198">
        <f>S749*H749</f>
        <v>0</v>
      </c>
      <c r="U749" s="35"/>
      <c r="V749" s="35"/>
      <c r="W749" s="35"/>
      <c r="X749" s="35"/>
      <c r="Y749" s="35"/>
      <c r="Z749" s="35"/>
      <c r="AA749" s="35"/>
      <c r="AB749" s="35"/>
      <c r="AC749" s="35"/>
      <c r="AD749" s="35"/>
      <c r="AE749" s="35"/>
      <c r="AR749" s="199" t="s">
        <v>239</v>
      </c>
      <c r="AT749" s="199" t="s">
        <v>148</v>
      </c>
      <c r="AU749" s="199" t="s">
        <v>82</v>
      </c>
      <c r="AY749" s="18" t="s">
        <v>146</v>
      </c>
      <c r="BE749" s="200">
        <f>IF(N749="základní",J749,0)</f>
        <v>0</v>
      </c>
      <c r="BF749" s="200">
        <f>IF(N749="snížená",J749,0)</f>
        <v>0</v>
      </c>
      <c r="BG749" s="200">
        <f>IF(N749="zákl. přenesená",J749,0)</f>
        <v>0</v>
      </c>
      <c r="BH749" s="200">
        <f>IF(N749="sníž. přenesená",J749,0)</f>
        <v>0</v>
      </c>
      <c r="BI749" s="200">
        <f>IF(N749="nulová",J749,0)</f>
        <v>0</v>
      </c>
      <c r="BJ749" s="18" t="s">
        <v>80</v>
      </c>
      <c r="BK749" s="200">
        <f>ROUND(I749*H749,2)</f>
        <v>0</v>
      </c>
      <c r="BL749" s="18" t="s">
        <v>239</v>
      </c>
      <c r="BM749" s="199" t="s">
        <v>1179</v>
      </c>
    </row>
    <row r="750" spans="1:65" s="2" customFormat="1" ht="11.25">
      <c r="A750" s="35"/>
      <c r="B750" s="36"/>
      <c r="C750" s="37"/>
      <c r="D750" s="201" t="s">
        <v>155</v>
      </c>
      <c r="E750" s="37"/>
      <c r="F750" s="202" t="s">
        <v>1180</v>
      </c>
      <c r="G750" s="37"/>
      <c r="H750" s="37"/>
      <c r="I750" s="109"/>
      <c r="J750" s="37"/>
      <c r="K750" s="37"/>
      <c r="L750" s="40"/>
      <c r="M750" s="203"/>
      <c r="N750" s="204"/>
      <c r="O750" s="65"/>
      <c r="P750" s="65"/>
      <c r="Q750" s="65"/>
      <c r="R750" s="65"/>
      <c r="S750" s="65"/>
      <c r="T750" s="66"/>
      <c r="U750" s="35"/>
      <c r="V750" s="35"/>
      <c r="W750" s="35"/>
      <c r="X750" s="35"/>
      <c r="Y750" s="35"/>
      <c r="Z750" s="35"/>
      <c r="AA750" s="35"/>
      <c r="AB750" s="35"/>
      <c r="AC750" s="35"/>
      <c r="AD750" s="35"/>
      <c r="AE750" s="35"/>
      <c r="AT750" s="18" t="s">
        <v>155</v>
      </c>
      <c r="AU750" s="18" t="s">
        <v>82</v>
      </c>
    </row>
    <row r="751" spans="1:65" s="14" customFormat="1" ht="11.25">
      <c r="B751" s="216"/>
      <c r="C751" s="217"/>
      <c r="D751" s="201" t="s">
        <v>157</v>
      </c>
      <c r="E751" s="218" t="s">
        <v>19</v>
      </c>
      <c r="F751" s="219" t="s">
        <v>1181</v>
      </c>
      <c r="G751" s="217"/>
      <c r="H751" s="218" t="s">
        <v>19</v>
      </c>
      <c r="I751" s="220"/>
      <c r="J751" s="217"/>
      <c r="K751" s="217"/>
      <c r="L751" s="221"/>
      <c r="M751" s="222"/>
      <c r="N751" s="223"/>
      <c r="O751" s="223"/>
      <c r="P751" s="223"/>
      <c r="Q751" s="223"/>
      <c r="R751" s="223"/>
      <c r="S751" s="223"/>
      <c r="T751" s="224"/>
      <c r="AT751" s="225" t="s">
        <v>157</v>
      </c>
      <c r="AU751" s="225" t="s">
        <v>82</v>
      </c>
      <c r="AV751" s="14" t="s">
        <v>80</v>
      </c>
      <c r="AW751" s="14" t="s">
        <v>33</v>
      </c>
      <c r="AX751" s="14" t="s">
        <v>72</v>
      </c>
      <c r="AY751" s="225" t="s">
        <v>146</v>
      </c>
    </row>
    <row r="752" spans="1:65" s="13" customFormat="1" ht="11.25">
      <c r="B752" s="205"/>
      <c r="C752" s="206"/>
      <c r="D752" s="201" t="s">
        <v>157</v>
      </c>
      <c r="E752" s="207" t="s">
        <v>19</v>
      </c>
      <c r="F752" s="208" t="s">
        <v>1182</v>
      </c>
      <c r="G752" s="206"/>
      <c r="H752" s="209">
        <v>3.6230000000000002</v>
      </c>
      <c r="I752" s="210"/>
      <c r="J752" s="206"/>
      <c r="K752" s="206"/>
      <c r="L752" s="211"/>
      <c r="M752" s="212"/>
      <c r="N752" s="213"/>
      <c r="O752" s="213"/>
      <c r="P752" s="213"/>
      <c r="Q752" s="213"/>
      <c r="R752" s="213"/>
      <c r="S752" s="213"/>
      <c r="T752" s="214"/>
      <c r="AT752" s="215" t="s">
        <v>157</v>
      </c>
      <c r="AU752" s="215" t="s">
        <v>82</v>
      </c>
      <c r="AV752" s="13" t="s">
        <v>82</v>
      </c>
      <c r="AW752" s="13" t="s">
        <v>33</v>
      </c>
      <c r="AX752" s="13" t="s">
        <v>72</v>
      </c>
      <c r="AY752" s="215" t="s">
        <v>146</v>
      </c>
    </row>
    <row r="753" spans="1:65" s="13" customFormat="1" ht="11.25">
      <c r="B753" s="205"/>
      <c r="C753" s="206"/>
      <c r="D753" s="201" t="s">
        <v>157</v>
      </c>
      <c r="E753" s="207" t="s">
        <v>19</v>
      </c>
      <c r="F753" s="208" t="s">
        <v>1183</v>
      </c>
      <c r="G753" s="206"/>
      <c r="H753" s="209">
        <v>15.651</v>
      </c>
      <c r="I753" s="210"/>
      <c r="J753" s="206"/>
      <c r="K753" s="206"/>
      <c r="L753" s="211"/>
      <c r="M753" s="212"/>
      <c r="N753" s="213"/>
      <c r="O753" s="213"/>
      <c r="P753" s="213"/>
      <c r="Q753" s="213"/>
      <c r="R753" s="213"/>
      <c r="S753" s="213"/>
      <c r="T753" s="214"/>
      <c r="AT753" s="215" t="s">
        <v>157</v>
      </c>
      <c r="AU753" s="215" t="s">
        <v>82</v>
      </c>
      <c r="AV753" s="13" t="s">
        <v>82</v>
      </c>
      <c r="AW753" s="13" t="s">
        <v>33</v>
      </c>
      <c r="AX753" s="13" t="s">
        <v>72</v>
      </c>
      <c r="AY753" s="215" t="s">
        <v>146</v>
      </c>
    </row>
    <row r="754" spans="1:65" s="13" customFormat="1" ht="11.25">
      <c r="B754" s="205"/>
      <c r="C754" s="206"/>
      <c r="D754" s="201" t="s">
        <v>157</v>
      </c>
      <c r="E754" s="207" t="s">
        <v>19</v>
      </c>
      <c r="F754" s="208" t="s">
        <v>1184</v>
      </c>
      <c r="G754" s="206"/>
      <c r="H754" s="209">
        <v>7.3</v>
      </c>
      <c r="I754" s="210"/>
      <c r="J754" s="206"/>
      <c r="K754" s="206"/>
      <c r="L754" s="211"/>
      <c r="M754" s="212"/>
      <c r="N754" s="213"/>
      <c r="O754" s="213"/>
      <c r="P754" s="213"/>
      <c r="Q754" s="213"/>
      <c r="R754" s="213"/>
      <c r="S754" s="213"/>
      <c r="T754" s="214"/>
      <c r="AT754" s="215" t="s">
        <v>157</v>
      </c>
      <c r="AU754" s="215" t="s">
        <v>82</v>
      </c>
      <c r="AV754" s="13" t="s">
        <v>82</v>
      </c>
      <c r="AW754" s="13" t="s">
        <v>33</v>
      </c>
      <c r="AX754" s="13" t="s">
        <v>72</v>
      </c>
      <c r="AY754" s="215" t="s">
        <v>146</v>
      </c>
    </row>
    <row r="755" spans="1:65" s="2" customFormat="1" ht="16.5" customHeight="1">
      <c r="A755" s="35"/>
      <c r="B755" s="36"/>
      <c r="C755" s="226" t="s">
        <v>1185</v>
      </c>
      <c r="D755" s="226" t="s">
        <v>580</v>
      </c>
      <c r="E755" s="227" t="s">
        <v>1186</v>
      </c>
      <c r="F755" s="228" t="s">
        <v>1187</v>
      </c>
      <c r="G755" s="229" t="s">
        <v>235</v>
      </c>
      <c r="H755" s="230">
        <v>8.0000000000000002E-3</v>
      </c>
      <c r="I755" s="231"/>
      <c r="J755" s="232">
        <f>ROUND(I755*H755,2)</f>
        <v>0</v>
      </c>
      <c r="K755" s="228" t="s">
        <v>152</v>
      </c>
      <c r="L755" s="233"/>
      <c r="M755" s="234" t="s">
        <v>19</v>
      </c>
      <c r="N755" s="235" t="s">
        <v>43</v>
      </c>
      <c r="O755" s="65"/>
      <c r="P755" s="197">
        <f>O755*H755</f>
        <v>0</v>
      </c>
      <c r="Q755" s="197">
        <v>1</v>
      </c>
      <c r="R755" s="197">
        <f>Q755*H755</f>
        <v>8.0000000000000002E-3</v>
      </c>
      <c r="S755" s="197">
        <v>0</v>
      </c>
      <c r="T755" s="198">
        <f>S755*H755</f>
        <v>0</v>
      </c>
      <c r="U755" s="35"/>
      <c r="V755" s="35"/>
      <c r="W755" s="35"/>
      <c r="X755" s="35"/>
      <c r="Y755" s="35"/>
      <c r="Z755" s="35"/>
      <c r="AA755" s="35"/>
      <c r="AB755" s="35"/>
      <c r="AC755" s="35"/>
      <c r="AD755" s="35"/>
      <c r="AE755" s="35"/>
      <c r="AR755" s="199" t="s">
        <v>347</v>
      </c>
      <c r="AT755" s="199" t="s">
        <v>580</v>
      </c>
      <c r="AU755" s="199" t="s">
        <v>82</v>
      </c>
      <c r="AY755" s="18" t="s">
        <v>146</v>
      </c>
      <c r="BE755" s="200">
        <f>IF(N755="základní",J755,0)</f>
        <v>0</v>
      </c>
      <c r="BF755" s="200">
        <f>IF(N755="snížená",J755,0)</f>
        <v>0</v>
      </c>
      <c r="BG755" s="200">
        <f>IF(N755="zákl. přenesená",J755,0)</f>
        <v>0</v>
      </c>
      <c r="BH755" s="200">
        <f>IF(N755="sníž. přenesená",J755,0)</f>
        <v>0</v>
      </c>
      <c r="BI755" s="200">
        <f>IF(N755="nulová",J755,0)</f>
        <v>0</v>
      </c>
      <c r="BJ755" s="18" t="s">
        <v>80</v>
      </c>
      <c r="BK755" s="200">
        <f>ROUND(I755*H755,2)</f>
        <v>0</v>
      </c>
      <c r="BL755" s="18" t="s">
        <v>239</v>
      </c>
      <c r="BM755" s="199" t="s">
        <v>1188</v>
      </c>
    </row>
    <row r="756" spans="1:65" s="2" customFormat="1" ht="11.25">
      <c r="A756" s="35"/>
      <c r="B756" s="36"/>
      <c r="C756" s="37"/>
      <c r="D756" s="201" t="s">
        <v>155</v>
      </c>
      <c r="E756" s="37"/>
      <c r="F756" s="202" t="s">
        <v>1189</v>
      </c>
      <c r="G756" s="37"/>
      <c r="H756" s="37"/>
      <c r="I756" s="109"/>
      <c r="J756" s="37"/>
      <c r="K756" s="37"/>
      <c r="L756" s="40"/>
      <c r="M756" s="203"/>
      <c r="N756" s="204"/>
      <c r="O756" s="65"/>
      <c r="P756" s="65"/>
      <c r="Q756" s="65"/>
      <c r="R756" s="65"/>
      <c r="S756" s="65"/>
      <c r="T756" s="66"/>
      <c r="U756" s="35"/>
      <c r="V756" s="35"/>
      <c r="W756" s="35"/>
      <c r="X756" s="35"/>
      <c r="Y756" s="35"/>
      <c r="Z756" s="35"/>
      <c r="AA756" s="35"/>
      <c r="AB756" s="35"/>
      <c r="AC756" s="35"/>
      <c r="AD756" s="35"/>
      <c r="AE756" s="35"/>
      <c r="AT756" s="18" t="s">
        <v>155</v>
      </c>
      <c r="AU756" s="18" t="s">
        <v>82</v>
      </c>
    </row>
    <row r="757" spans="1:65" s="2" customFormat="1" ht="19.5">
      <c r="A757" s="35"/>
      <c r="B757" s="36"/>
      <c r="C757" s="37"/>
      <c r="D757" s="201" t="s">
        <v>1190</v>
      </c>
      <c r="E757" s="37"/>
      <c r="F757" s="236" t="s">
        <v>1191</v>
      </c>
      <c r="G757" s="37"/>
      <c r="H757" s="37"/>
      <c r="I757" s="109"/>
      <c r="J757" s="37"/>
      <c r="K757" s="37"/>
      <c r="L757" s="40"/>
      <c r="M757" s="203"/>
      <c r="N757" s="204"/>
      <c r="O757" s="65"/>
      <c r="P757" s="65"/>
      <c r="Q757" s="65"/>
      <c r="R757" s="65"/>
      <c r="S757" s="65"/>
      <c r="T757" s="66"/>
      <c r="U757" s="35"/>
      <c r="V757" s="35"/>
      <c r="W757" s="35"/>
      <c r="X757" s="35"/>
      <c r="Y757" s="35"/>
      <c r="Z757" s="35"/>
      <c r="AA757" s="35"/>
      <c r="AB757" s="35"/>
      <c r="AC757" s="35"/>
      <c r="AD757" s="35"/>
      <c r="AE757" s="35"/>
      <c r="AT757" s="18" t="s">
        <v>1190</v>
      </c>
      <c r="AU757" s="18" t="s">
        <v>82</v>
      </c>
    </row>
    <row r="758" spans="1:65" s="13" customFormat="1" ht="11.25">
      <c r="B758" s="205"/>
      <c r="C758" s="206"/>
      <c r="D758" s="201" t="s">
        <v>157</v>
      </c>
      <c r="E758" s="206"/>
      <c r="F758" s="208" t="s">
        <v>1192</v>
      </c>
      <c r="G758" s="206"/>
      <c r="H758" s="209">
        <v>8.0000000000000002E-3</v>
      </c>
      <c r="I758" s="210"/>
      <c r="J758" s="206"/>
      <c r="K758" s="206"/>
      <c r="L758" s="211"/>
      <c r="M758" s="212"/>
      <c r="N758" s="213"/>
      <c r="O758" s="213"/>
      <c r="P758" s="213"/>
      <c r="Q758" s="213"/>
      <c r="R758" s="213"/>
      <c r="S758" s="213"/>
      <c r="T758" s="214"/>
      <c r="AT758" s="215" t="s">
        <v>157</v>
      </c>
      <c r="AU758" s="215" t="s">
        <v>82</v>
      </c>
      <c r="AV758" s="13" t="s">
        <v>82</v>
      </c>
      <c r="AW758" s="13" t="s">
        <v>4</v>
      </c>
      <c r="AX758" s="13" t="s">
        <v>80</v>
      </c>
      <c r="AY758" s="215" t="s">
        <v>146</v>
      </c>
    </row>
    <row r="759" spans="1:65" s="2" customFormat="1" ht="16.5" customHeight="1">
      <c r="A759" s="35"/>
      <c r="B759" s="36"/>
      <c r="C759" s="188" t="s">
        <v>1193</v>
      </c>
      <c r="D759" s="188" t="s">
        <v>148</v>
      </c>
      <c r="E759" s="189" t="s">
        <v>1194</v>
      </c>
      <c r="F759" s="190" t="s">
        <v>1195</v>
      </c>
      <c r="G759" s="191" t="s">
        <v>151</v>
      </c>
      <c r="H759" s="192">
        <v>11.475</v>
      </c>
      <c r="I759" s="193"/>
      <c r="J759" s="194">
        <f>ROUND(I759*H759,2)</f>
        <v>0</v>
      </c>
      <c r="K759" s="190" t="s">
        <v>152</v>
      </c>
      <c r="L759" s="40"/>
      <c r="M759" s="195" t="s">
        <v>19</v>
      </c>
      <c r="N759" s="196" t="s">
        <v>43</v>
      </c>
      <c r="O759" s="65"/>
      <c r="P759" s="197">
        <f>O759*H759</f>
        <v>0</v>
      </c>
      <c r="Q759" s="197">
        <v>0</v>
      </c>
      <c r="R759" s="197">
        <f>Q759*H759</f>
        <v>0</v>
      </c>
      <c r="S759" s="197">
        <v>0</v>
      </c>
      <c r="T759" s="198">
        <f>S759*H759</f>
        <v>0</v>
      </c>
      <c r="U759" s="35"/>
      <c r="V759" s="35"/>
      <c r="W759" s="35"/>
      <c r="X759" s="35"/>
      <c r="Y759" s="35"/>
      <c r="Z759" s="35"/>
      <c r="AA759" s="35"/>
      <c r="AB759" s="35"/>
      <c r="AC759" s="35"/>
      <c r="AD759" s="35"/>
      <c r="AE759" s="35"/>
      <c r="AR759" s="199" t="s">
        <v>239</v>
      </c>
      <c r="AT759" s="199" t="s">
        <v>148</v>
      </c>
      <c r="AU759" s="199" t="s">
        <v>82</v>
      </c>
      <c r="AY759" s="18" t="s">
        <v>146</v>
      </c>
      <c r="BE759" s="200">
        <f>IF(N759="základní",J759,0)</f>
        <v>0</v>
      </c>
      <c r="BF759" s="200">
        <f>IF(N759="snížená",J759,0)</f>
        <v>0</v>
      </c>
      <c r="BG759" s="200">
        <f>IF(N759="zákl. přenesená",J759,0)</f>
        <v>0</v>
      </c>
      <c r="BH759" s="200">
        <f>IF(N759="sníž. přenesená",J759,0)</f>
        <v>0</v>
      </c>
      <c r="BI759" s="200">
        <f>IF(N759="nulová",J759,0)</f>
        <v>0</v>
      </c>
      <c r="BJ759" s="18" t="s">
        <v>80</v>
      </c>
      <c r="BK759" s="200">
        <f>ROUND(I759*H759,2)</f>
        <v>0</v>
      </c>
      <c r="BL759" s="18" t="s">
        <v>239</v>
      </c>
      <c r="BM759" s="199" t="s">
        <v>1196</v>
      </c>
    </row>
    <row r="760" spans="1:65" s="2" customFormat="1" ht="11.25">
      <c r="A760" s="35"/>
      <c r="B760" s="36"/>
      <c r="C760" s="37"/>
      <c r="D760" s="201" t="s">
        <v>155</v>
      </c>
      <c r="E760" s="37"/>
      <c r="F760" s="202" t="s">
        <v>1197</v>
      </c>
      <c r="G760" s="37"/>
      <c r="H760" s="37"/>
      <c r="I760" s="109"/>
      <c r="J760" s="37"/>
      <c r="K760" s="37"/>
      <c r="L760" s="40"/>
      <c r="M760" s="203"/>
      <c r="N760" s="204"/>
      <c r="O760" s="65"/>
      <c r="P760" s="65"/>
      <c r="Q760" s="65"/>
      <c r="R760" s="65"/>
      <c r="S760" s="65"/>
      <c r="T760" s="66"/>
      <c r="U760" s="35"/>
      <c r="V760" s="35"/>
      <c r="W760" s="35"/>
      <c r="X760" s="35"/>
      <c r="Y760" s="35"/>
      <c r="Z760" s="35"/>
      <c r="AA760" s="35"/>
      <c r="AB760" s="35"/>
      <c r="AC760" s="35"/>
      <c r="AD760" s="35"/>
      <c r="AE760" s="35"/>
      <c r="AT760" s="18" t="s">
        <v>155</v>
      </c>
      <c r="AU760" s="18" t="s">
        <v>82</v>
      </c>
    </row>
    <row r="761" spans="1:65" s="13" customFormat="1" ht="11.25">
      <c r="B761" s="205"/>
      <c r="C761" s="206"/>
      <c r="D761" s="201" t="s">
        <v>157</v>
      </c>
      <c r="E761" s="207" t="s">
        <v>19</v>
      </c>
      <c r="F761" s="208" t="s">
        <v>1198</v>
      </c>
      <c r="G761" s="206"/>
      <c r="H761" s="209">
        <v>11.475</v>
      </c>
      <c r="I761" s="210"/>
      <c r="J761" s="206"/>
      <c r="K761" s="206"/>
      <c r="L761" s="211"/>
      <c r="M761" s="212"/>
      <c r="N761" s="213"/>
      <c r="O761" s="213"/>
      <c r="P761" s="213"/>
      <c r="Q761" s="213"/>
      <c r="R761" s="213"/>
      <c r="S761" s="213"/>
      <c r="T761" s="214"/>
      <c r="AT761" s="215" t="s">
        <v>157</v>
      </c>
      <c r="AU761" s="215" t="s">
        <v>82</v>
      </c>
      <c r="AV761" s="13" t="s">
        <v>82</v>
      </c>
      <c r="AW761" s="13" t="s">
        <v>33</v>
      </c>
      <c r="AX761" s="13" t="s">
        <v>72</v>
      </c>
      <c r="AY761" s="215" t="s">
        <v>146</v>
      </c>
    </row>
    <row r="762" spans="1:65" s="2" customFormat="1" ht="16.5" customHeight="1">
      <c r="A762" s="35"/>
      <c r="B762" s="36"/>
      <c r="C762" s="226" t="s">
        <v>1199</v>
      </c>
      <c r="D762" s="226" t="s">
        <v>580</v>
      </c>
      <c r="E762" s="227" t="s">
        <v>1200</v>
      </c>
      <c r="F762" s="228" t="s">
        <v>1201</v>
      </c>
      <c r="G762" s="229" t="s">
        <v>235</v>
      </c>
      <c r="H762" s="230">
        <v>4.0000000000000001E-3</v>
      </c>
      <c r="I762" s="231"/>
      <c r="J762" s="232">
        <f>ROUND(I762*H762,2)</f>
        <v>0</v>
      </c>
      <c r="K762" s="228" t="s">
        <v>152</v>
      </c>
      <c r="L762" s="233"/>
      <c r="M762" s="234" t="s">
        <v>19</v>
      </c>
      <c r="N762" s="235" t="s">
        <v>43</v>
      </c>
      <c r="O762" s="65"/>
      <c r="P762" s="197">
        <f>O762*H762</f>
        <v>0</v>
      </c>
      <c r="Q762" s="197">
        <v>1</v>
      </c>
      <c r="R762" s="197">
        <f>Q762*H762</f>
        <v>4.0000000000000001E-3</v>
      </c>
      <c r="S762" s="197">
        <v>0</v>
      </c>
      <c r="T762" s="198">
        <f>S762*H762</f>
        <v>0</v>
      </c>
      <c r="U762" s="35"/>
      <c r="V762" s="35"/>
      <c r="W762" s="35"/>
      <c r="X762" s="35"/>
      <c r="Y762" s="35"/>
      <c r="Z762" s="35"/>
      <c r="AA762" s="35"/>
      <c r="AB762" s="35"/>
      <c r="AC762" s="35"/>
      <c r="AD762" s="35"/>
      <c r="AE762" s="35"/>
      <c r="AR762" s="199" t="s">
        <v>347</v>
      </c>
      <c r="AT762" s="199" t="s">
        <v>580</v>
      </c>
      <c r="AU762" s="199" t="s">
        <v>82</v>
      </c>
      <c r="AY762" s="18" t="s">
        <v>146</v>
      </c>
      <c r="BE762" s="200">
        <f>IF(N762="základní",J762,0)</f>
        <v>0</v>
      </c>
      <c r="BF762" s="200">
        <f>IF(N762="snížená",J762,0)</f>
        <v>0</v>
      </c>
      <c r="BG762" s="200">
        <f>IF(N762="zákl. přenesená",J762,0)</f>
        <v>0</v>
      </c>
      <c r="BH762" s="200">
        <f>IF(N762="sníž. přenesená",J762,0)</f>
        <v>0</v>
      </c>
      <c r="BI762" s="200">
        <f>IF(N762="nulová",J762,0)</f>
        <v>0</v>
      </c>
      <c r="BJ762" s="18" t="s">
        <v>80</v>
      </c>
      <c r="BK762" s="200">
        <f>ROUND(I762*H762,2)</f>
        <v>0</v>
      </c>
      <c r="BL762" s="18" t="s">
        <v>239</v>
      </c>
      <c r="BM762" s="199" t="s">
        <v>1202</v>
      </c>
    </row>
    <row r="763" spans="1:65" s="2" customFormat="1" ht="11.25">
      <c r="A763" s="35"/>
      <c r="B763" s="36"/>
      <c r="C763" s="37"/>
      <c r="D763" s="201" t="s">
        <v>155</v>
      </c>
      <c r="E763" s="37"/>
      <c r="F763" s="202" t="s">
        <v>1201</v>
      </c>
      <c r="G763" s="37"/>
      <c r="H763" s="37"/>
      <c r="I763" s="109"/>
      <c r="J763" s="37"/>
      <c r="K763" s="37"/>
      <c r="L763" s="40"/>
      <c r="M763" s="203"/>
      <c r="N763" s="204"/>
      <c r="O763" s="65"/>
      <c r="P763" s="65"/>
      <c r="Q763" s="65"/>
      <c r="R763" s="65"/>
      <c r="S763" s="65"/>
      <c r="T763" s="66"/>
      <c r="U763" s="35"/>
      <c r="V763" s="35"/>
      <c r="W763" s="35"/>
      <c r="X763" s="35"/>
      <c r="Y763" s="35"/>
      <c r="Z763" s="35"/>
      <c r="AA763" s="35"/>
      <c r="AB763" s="35"/>
      <c r="AC763" s="35"/>
      <c r="AD763" s="35"/>
      <c r="AE763" s="35"/>
      <c r="AT763" s="18" t="s">
        <v>155</v>
      </c>
      <c r="AU763" s="18" t="s">
        <v>82</v>
      </c>
    </row>
    <row r="764" spans="1:65" s="13" customFormat="1" ht="11.25">
      <c r="B764" s="205"/>
      <c r="C764" s="206"/>
      <c r="D764" s="201" t="s">
        <v>157</v>
      </c>
      <c r="E764" s="206"/>
      <c r="F764" s="208" t="s">
        <v>1203</v>
      </c>
      <c r="G764" s="206"/>
      <c r="H764" s="209">
        <v>4.0000000000000001E-3</v>
      </c>
      <c r="I764" s="210"/>
      <c r="J764" s="206"/>
      <c r="K764" s="206"/>
      <c r="L764" s="211"/>
      <c r="M764" s="212"/>
      <c r="N764" s="213"/>
      <c r="O764" s="213"/>
      <c r="P764" s="213"/>
      <c r="Q764" s="213"/>
      <c r="R764" s="213"/>
      <c r="S764" s="213"/>
      <c r="T764" s="214"/>
      <c r="AT764" s="215" t="s">
        <v>157</v>
      </c>
      <c r="AU764" s="215" t="s">
        <v>82</v>
      </c>
      <c r="AV764" s="13" t="s">
        <v>82</v>
      </c>
      <c r="AW764" s="13" t="s">
        <v>4</v>
      </c>
      <c r="AX764" s="13" t="s">
        <v>80</v>
      </c>
      <c r="AY764" s="215" t="s">
        <v>146</v>
      </c>
    </row>
    <row r="765" spans="1:65" s="2" customFormat="1" ht="16.5" customHeight="1">
      <c r="A765" s="35"/>
      <c r="B765" s="36"/>
      <c r="C765" s="188" t="s">
        <v>1204</v>
      </c>
      <c r="D765" s="188" t="s">
        <v>148</v>
      </c>
      <c r="E765" s="189" t="s">
        <v>1205</v>
      </c>
      <c r="F765" s="190" t="s">
        <v>1206</v>
      </c>
      <c r="G765" s="191" t="s">
        <v>151</v>
      </c>
      <c r="H765" s="192">
        <v>53.149000000000001</v>
      </c>
      <c r="I765" s="193"/>
      <c r="J765" s="194">
        <f>ROUND(I765*H765,2)</f>
        <v>0</v>
      </c>
      <c r="K765" s="190" t="s">
        <v>152</v>
      </c>
      <c r="L765" s="40"/>
      <c r="M765" s="195" t="s">
        <v>19</v>
      </c>
      <c r="N765" s="196" t="s">
        <v>43</v>
      </c>
      <c r="O765" s="65"/>
      <c r="P765" s="197">
        <f>O765*H765</f>
        <v>0</v>
      </c>
      <c r="Q765" s="197">
        <v>3.9825E-4</v>
      </c>
      <c r="R765" s="197">
        <f>Q765*H765</f>
        <v>2.1166589249999999E-2</v>
      </c>
      <c r="S765" s="197">
        <v>0</v>
      </c>
      <c r="T765" s="198">
        <f>S765*H765</f>
        <v>0</v>
      </c>
      <c r="U765" s="35"/>
      <c r="V765" s="35"/>
      <c r="W765" s="35"/>
      <c r="X765" s="35"/>
      <c r="Y765" s="35"/>
      <c r="Z765" s="35"/>
      <c r="AA765" s="35"/>
      <c r="AB765" s="35"/>
      <c r="AC765" s="35"/>
      <c r="AD765" s="35"/>
      <c r="AE765" s="35"/>
      <c r="AR765" s="199" t="s">
        <v>239</v>
      </c>
      <c r="AT765" s="199" t="s">
        <v>148</v>
      </c>
      <c r="AU765" s="199" t="s">
        <v>82</v>
      </c>
      <c r="AY765" s="18" t="s">
        <v>146</v>
      </c>
      <c r="BE765" s="200">
        <f>IF(N765="základní",J765,0)</f>
        <v>0</v>
      </c>
      <c r="BF765" s="200">
        <f>IF(N765="snížená",J765,0)</f>
        <v>0</v>
      </c>
      <c r="BG765" s="200">
        <f>IF(N765="zákl. přenesená",J765,0)</f>
        <v>0</v>
      </c>
      <c r="BH765" s="200">
        <f>IF(N765="sníž. přenesená",J765,0)</f>
        <v>0</v>
      </c>
      <c r="BI765" s="200">
        <f>IF(N765="nulová",J765,0)</f>
        <v>0</v>
      </c>
      <c r="BJ765" s="18" t="s">
        <v>80</v>
      </c>
      <c r="BK765" s="200">
        <f>ROUND(I765*H765,2)</f>
        <v>0</v>
      </c>
      <c r="BL765" s="18" t="s">
        <v>239</v>
      </c>
      <c r="BM765" s="199" t="s">
        <v>1207</v>
      </c>
    </row>
    <row r="766" spans="1:65" s="2" customFormat="1" ht="11.25">
      <c r="A766" s="35"/>
      <c r="B766" s="36"/>
      <c r="C766" s="37"/>
      <c r="D766" s="201" t="s">
        <v>155</v>
      </c>
      <c r="E766" s="37"/>
      <c r="F766" s="202" t="s">
        <v>1208</v>
      </c>
      <c r="G766" s="37"/>
      <c r="H766" s="37"/>
      <c r="I766" s="109"/>
      <c r="J766" s="37"/>
      <c r="K766" s="37"/>
      <c r="L766" s="40"/>
      <c r="M766" s="203"/>
      <c r="N766" s="204"/>
      <c r="O766" s="65"/>
      <c r="P766" s="65"/>
      <c r="Q766" s="65"/>
      <c r="R766" s="65"/>
      <c r="S766" s="65"/>
      <c r="T766" s="66"/>
      <c r="U766" s="35"/>
      <c r="V766" s="35"/>
      <c r="W766" s="35"/>
      <c r="X766" s="35"/>
      <c r="Y766" s="35"/>
      <c r="Z766" s="35"/>
      <c r="AA766" s="35"/>
      <c r="AB766" s="35"/>
      <c r="AC766" s="35"/>
      <c r="AD766" s="35"/>
      <c r="AE766" s="35"/>
      <c r="AT766" s="18" t="s">
        <v>155</v>
      </c>
      <c r="AU766" s="18" t="s">
        <v>82</v>
      </c>
    </row>
    <row r="767" spans="1:65" s="14" customFormat="1" ht="11.25">
      <c r="B767" s="216"/>
      <c r="C767" s="217"/>
      <c r="D767" s="201" t="s">
        <v>157</v>
      </c>
      <c r="E767" s="218" t="s">
        <v>19</v>
      </c>
      <c r="F767" s="219" t="s">
        <v>1181</v>
      </c>
      <c r="G767" s="217"/>
      <c r="H767" s="218" t="s">
        <v>19</v>
      </c>
      <c r="I767" s="220"/>
      <c r="J767" s="217"/>
      <c r="K767" s="217"/>
      <c r="L767" s="221"/>
      <c r="M767" s="222"/>
      <c r="N767" s="223"/>
      <c r="O767" s="223"/>
      <c r="P767" s="223"/>
      <c r="Q767" s="223"/>
      <c r="R767" s="223"/>
      <c r="S767" s="223"/>
      <c r="T767" s="224"/>
      <c r="AT767" s="225" t="s">
        <v>157</v>
      </c>
      <c r="AU767" s="225" t="s">
        <v>82</v>
      </c>
      <c r="AV767" s="14" t="s">
        <v>80</v>
      </c>
      <c r="AW767" s="14" t="s">
        <v>33</v>
      </c>
      <c r="AX767" s="14" t="s">
        <v>72</v>
      </c>
      <c r="AY767" s="225" t="s">
        <v>146</v>
      </c>
    </row>
    <row r="768" spans="1:65" s="13" customFormat="1" ht="11.25">
      <c r="B768" s="205"/>
      <c r="C768" s="206"/>
      <c r="D768" s="201" t="s">
        <v>157</v>
      </c>
      <c r="E768" s="207" t="s">
        <v>19</v>
      </c>
      <c r="F768" s="208" t="s">
        <v>1209</v>
      </c>
      <c r="G768" s="206"/>
      <c r="H768" s="209">
        <v>7.2469999999999999</v>
      </c>
      <c r="I768" s="210"/>
      <c r="J768" s="206"/>
      <c r="K768" s="206"/>
      <c r="L768" s="211"/>
      <c r="M768" s="212"/>
      <c r="N768" s="213"/>
      <c r="O768" s="213"/>
      <c r="P768" s="213"/>
      <c r="Q768" s="213"/>
      <c r="R768" s="213"/>
      <c r="S768" s="213"/>
      <c r="T768" s="214"/>
      <c r="AT768" s="215" t="s">
        <v>157</v>
      </c>
      <c r="AU768" s="215" t="s">
        <v>82</v>
      </c>
      <c r="AV768" s="13" t="s">
        <v>82</v>
      </c>
      <c r="AW768" s="13" t="s">
        <v>33</v>
      </c>
      <c r="AX768" s="13" t="s">
        <v>72</v>
      </c>
      <c r="AY768" s="215" t="s">
        <v>146</v>
      </c>
    </row>
    <row r="769" spans="1:65" s="13" customFormat="1" ht="11.25">
      <c r="B769" s="205"/>
      <c r="C769" s="206"/>
      <c r="D769" s="201" t="s">
        <v>157</v>
      </c>
      <c r="E769" s="207" t="s">
        <v>19</v>
      </c>
      <c r="F769" s="208" t="s">
        <v>1210</v>
      </c>
      <c r="G769" s="206"/>
      <c r="H769" s="209">
        <v>31.302</v>
      </c>
      <c r="I769" s="210"/>
      <c r="J769" s="206"/>
      <c r="K769" s="206"/>
      <c r="L769" s="211"/>
      <c r="M769" s="212"/>
      <c r="N769" s="213"/>
      <c r="O769" s="213"/>
      <c r="P769" s="213"/>
      <c r="Q769" s="213"/>
      <c r="R769" s="213"/>
      <c r="S769" s="213"/>
      <c r="T769" s="214"/>
      <c r="AT769" s="215" t="s">
        <v>157</v>
      </c>
      <c r="AU769" s="215" t="s">
        <v>82</v>
      </c>
      <c r="AV769" s="13" t="s">
        <v>82</v>
      </c>
      <c r="AW769" s="13" t="s">
        <v>33</v>
      </c>
      <c r="AX769" s="13" t="s">
        <v>72</v>
      </c>
      <c r="AY769" s="215" t="s">
        <v>146</v>
      </c>
    </row>
    <row r="770" spans="1:65" s="13" customFormat="1" ht="11.25">
      <c r="B770" s="205"/>
      <c r="C770" s="206"/>
      <c r="D770" s="201" t="s">
        <v>157</v>
      </c>
      <c r="E770" s="207" t="s">
        <v>19</v>
      </c>
      <c r="F770" s="208" t="s">
        <v>1211</v>
      </c>
      <c r="G770" s="206"/>
      <c r="H770" s="209">
        <v>14.6</v>
      </c>
      <c r="I770" s="210"/>
      <c r="J770" s="206"/>
      <c r="K770" s="206"/>
      <c r="L770" s="211"/>
      <c r="M770" s="212"/>
      <c r="N770" s="213"/>
      <c r="O770" s="213"/>
      <c r="P770" s="213"/>
      <c r="Q770" s="213"/>
      <c r="R770" s="213"/>
      <c r="S770" s="213"/>
      <c r="T770" s="214"/>
      <c r="AT770" s="215" t="s">
        <v>157</v>
      </c>
      <c r="AU770" s="215" t="s">
        <v>82</v>
      </c>
      <c r="AV770" s="13" t="s">
        <v>82</v>
      </c>
      <c r="AW770" s="13" t="s">
        <v>33</v>
      </c>
      <c r="AX770" s="13" t="s">
        <v>72</v>
      </c>
      <c r="AY770" s="215" t="s">
        <v>146</v>
      </c>
    </row>
    <row r="771" spans="1:65" s="2" customFormat="1" ht="16.5" customHeight="1">
      <c r="A771" s="35"/>
      <c r="B771" s="36"/>
      <c r="C771" s="226" t="s">
        <v>1212</v>
      </c>
      <c r="D771" s="226" t="s">
        <v>580</v>
      </c>
      <c r="E771" s="227" t="s">
        <v>1213</v>
      </c>
      <c r="F771" s="228" t="s">
        <v>1214</v>
      </c>
      <c r="G771" s="229" t="s">
        <v>151</v>
      </c>
      <c r="H771" s="230">
        <v>30.56</v>
      </c>
      <c r="I771" s="231"/>
      <c r="J771" s="232">
        <f>ROUND(I771*H771,2)</f>
        <v>0</v>
      </c>
      <c r="K771" s="228" t="s">
        <v>152</v>
      </c>
      <c r="L771" s="233"/>
      <c r="M771" s="234" t="s">
        <v>19</v>
      </c>
      <c r="N771" s="235" t="s">
        <v>43</v>
      </c>
      <c r="O771" s="65"/>
      <c r="P771" s="197">
        <f>O771*H771</f>
        <v>0</v>
      </c>
      <c r="Q771" s="197">
        <v>4.4999999999999997E-3</v>
      </c>
      <c r="R771" s="197">
        <f>Q771*H771</f>
        <v>0.13751999999999998</v>
      </c>
      <c r="S771" s="197">
        <v>0</v>
      </c>
      <c r="T771" s="198">
        <f>S771*H771</f>
        <v>0</v>
      </c>
      <c r="U771" s="35"/>
      <c r="V771" s="35"/>
      <c r="W771" s="35"/>
      <c r="X771" s="35"/>
      <c r="Y771" s="35"/>
      <c r="Z771" s="35"/>
      <c r="AA771" s="35"/>
      <c r="AB771" s="35"/>
      <c r="AC771" s="35"/>
      <c r="AD771" s="35"/>
      <c r="AE771" s="35"/>
      <c r="AR771" s="199" t="s">
        <v>347</v>
      </c>
      <c r="AT771" s="199" t="s">
        <v>580</v>
      </c>
      <c r="AU771" s="199" t="s">
        <v>82</v>
      </c>
      <c r="AY771" s="18" t="s">
        <v>146</v>
      </c>
      <c r="BE771" s="200">
        <f>IF(N771="základní",J771,0)</f>
        <v>0</v>
      </c>
      <c r="BF771" s="200">
        <f>IF(N771="snížená",J771,0)</f>
        <v>0</v>
      </c>
      <c r="BG771" s="200">
        <f>IF(N771="zákl. přenesená",J771,0)</f>
        <v>0</v>
      </c>
      <c r="BH771" s="200">
        <f>IF(N771="sníž. přenesená",J771,0)</f>
        <v>0</v>
      </c>
      <c r="BI771" s="200">
        <f>IF(N771="nulová",J771,0)</f>
        <v>0</v>
      </c>
      <c r="BJ771" s="18" t="s">
        <v>80</v>
      </c>
      <c r="BK771" s="200">
        <f>ROUND(I771*H771,2)</f>
        <v>0</v>
      </c>
      <c r="BL771" s="18" t="s">
        <v>239</v>
      </c>
      <c r="BM771" s="199" t="s">
        <v>1215</v>
      </c>
    </row>
    <row r="772" spans="1:65" s="2" customFormat="1" ht="11.25">
      <c r="A772" s="35"/>
      <c r="B772" s="36"/>
      <c r="C772" s="37"/>
      <c r="D772" s="201" t="s">
        <v>155</v>
      </c>
      <c r="E772" s="37"/>
      <c r="F772" s="202" t="s">
        <v>1214</v>
      </c>
      <c r="G772" s="37"/>
      <c r="H772" s="37"/>
      <c r="I772" s="109"/>
      <c r="J772" s="37"/>
      <c r="K772" s="37"/>
      <c r="L772" s="40"/>
      <c r="M772" s="203"/>
      <c r="N772" s="204"/>
      <c r="O772" s="65"/>
      <c r="P772" s="65"/>
      <c r="Q772" s="65"/>
      <c r="R772" s="65"/>
      <c r="S772" s="65"/>
      <c r="T772" s="66"/>
      <c r="U772" s="35"/>
      <c r="V772" s="35"/>
      <c r="W772" s="35"/>
      <c r="X772" s="35"/>
      <c r="Y772" s="35"/>
      <c r="Z772" s="35"/>
      <c r="AA772" s="35"/>
      <c r="AB772" s="35"/>
      <c r="AC772" s="35"/>
      <c r="AD772" s="35"/>
      <c r="AE772" s="35"/>
      <c r="AT772" s="18" t="s">
        <v>155</v>
      </c>
      <c r="AU772" s="18" t="s">
        <v>82</v>
      </c>
    </row>
    <row r="773" spans="1:65" s="14" customFormat="1" ht="11.25">
      <c r="B773" s="216"/>
      <c r="C773" s="217"/>
      <c r="D773" s="201" t="s">
        <v>157</v>
      </c>
      <c r="E773" s="218" t="s">
        <v>19</v>
      </c>
      <c r="F773" s="219" t="s">
        <v>1181</v>
      </c>
      <c r="G773" s="217"/>
      <c r="H773" s="218" t="s">
        <v>19</v>
      </c>
      <c r="I773" s="220"/>
      <c r="J773" s="217"/>
      <c r="K773" s="217"/>
      <c r="L773" s="221"/>
      <c r="M773" s="222"/>
      <c r="N773" s="223"/>
      <c r="O773" s="223"/>
      <c r="P773" s="223"/>
      <c r="Q773" s="223"/>
      <c r="R773" s="223"/>
      <c r="S773" s="223"/>
      <c r="T773" s="224"/>
      <c r="AT773" s="225" t="s">
        <v>157</v>
      </c>
      <c r="AU773" s="225" t="s">
        <v>82</v>
      </c>
      <c r="AV773" s="14" t="s">
        <v>80</v>
      </c>
      <c r="AW773" s="14" t="s">
        <v>33</v>
      </c>
      <c r="AX773" s="14" t="s">
        <v>72</v>
      </c>
      <c r="AY773" s="225" t="s">
        <v>146</v>
      </c>
    </row>
    <row r="774" spans="1:65" s="13" customFormat="1" ht="11.25">
      <c r="B774" s="205"/>
      <c r="C774" s="206"/>
      <c r="D774" s="201" t="s">
        <v>157</v>
      </c>
      <c r="E774" s="207" t="s">
        <v>19</v>
      </c>
      <c r="F774" s="208" t="s">
        <v>1182</v>
      </c>
      <c r="G774" s="206"/>
      <c r="H774" s="209">
        <v>3.6230000000000002</v>
      </c>
      <c r="I774" s="210"/>
      <c r="J774" s="206"/>
      <c r="K774" s="206"/>
      <c r="L774" s="211"/>
      <c r="M774" s="212"/>
      <c r="N774" s="213"/>
      <c r="O774" s="213"/>
      <c r="P774" s="213"/>
      <c r="Q774" s="213"/>
      <c r="R774" s="213"/>
      <c r="S774" s="213"/>
      <c r="T774" s="214"/>
      <c r="AT774" s="215" t="s">
        <v>157</v>
      </c>
      <c r="AU774" s="215" t="s">
        <v>82</v>
      </c>
      <c r="AV774" s="13" t="s">
        <v>82</v>
      </c>
      <c r="AW774" s="13" t="s">
        <v>33</v>
      </c>
      <c r="AX774" s="13" t="s">
        <v>72</v>
      </c>
      <c r="AY774" s="215" t="s">
        <v>146</v>
      </c>
    </row>
    <row r="775" spans="1:65" s="13" customFormat="1" ht="11.25">
      <c r="B775" s="205"/>
      <c r="C775" s="206"/>
      <c r="D775" s="201" t="s">
        <v>157</v>
      </c>
      <c r="E775" s="207" t="s">
        <v>19</v>
      </c>
      <c r="F775" s="208" t="s">
        <v>1183</v>
      </c>
      <c r="G775" s="206"/>
      <c r="H775" s="209">
        <v>15.651</v>
      </c>
      <c r="I775" s="210"/>
      <c r="J775" s="206"/>
      <c r="K775" s="206"/>
      <c r="L775" s="211"/>
      <c r="M775" s="212"/>
      <c r="N775" s="213"/>
      <c r="O775" s="213"/>
      <c r="P775" s="213"/>
      <c r="Q775" s="213"/>
      <c r="R775" s="213"/>
      <c r="S775" s="213"/>
      <c r="T775" s="214"/>
      <c r="AT775" s="215" t="s">
        <v>157</v>
      </c>
      <c r="AU775" s="215" t="s">
        <v>82</v>
      </c>
      <c r="AV775" s="13" t="s">
        <v>82</v>
      </c>
      <c r="AW775" s="13" t="s">
        <v>33</v>
      </c>
      <c r="AX775" s="13" t="s">
        <v>72</v>
      </c>
      <c r="AY775" s="215" t="s">
        <v>146</v>
      </c>
    </row>
    <row r="776" spans="1:65" s="13" customFormat="1" ht="11.25">
      <c r="B776" s="205"/>
      <c r="C776" s="206"/>
      <c r="D776" s="201" t="s">
        <v>157</v>
      </c>
      <c r="E776" s="207" t="s">
        <v>19</v>
      </c>
      <c r="F776" s="208" t="s">
        <v>1184</v>
      </c>
      <c r="G776" s="206"/>
      <c r="H776" s="209">
        <v>7.3</v>
      </c>
      <c r="I776" s="210"/>
      <c r="J776" s="206"/>
      <c r="K776" s="206"/>
      <c r="L776" s="211"/>
      <c r="M776" s="212"/>
      <c r="N776" s="213"/>
      <c r="O776" s="213"/>
      <c r="P776" s="213"/>
      <c r="Q776" s="213"/>
      <c r="R776" s="213"/>
      <c r="S776" s="213"/>
      <c r="T776" s="214"/>
      <c r="AT776" s="215" t="s">
        <v>157</v>
      </c>
      <c r="AU776" s="215" t="s">
        <v>82</v>
      </c>
      <c r="AV776" s="13" t="s">
        <v>82</v>
      </c>
      <c r="AW776" s="13" t="s">
        <v>33</v>
      </c>
      <c r="AX776" s="13" t="s">
        <v>72</v>
      </c>
      <c r="AY776" s="215" t="s">
        <v>146</v>
      </c>
    </row>
    <row r="777" spans="1:65" s="13" customFormat="1" ht="11.25">
      <c r="B777" s="205"/>
      <c r="C777" s="206"/>
      <c r="D777" s="201" t="s">
        <v>157</v>
      </c>
      <c r="E777" s="206"/>
      <c r="F777" s="208" t="s">
        <v>1216</v>
      </c>
      <c r="G777" s="206"/>
      <c r="H777" s="209">
        <v>30.56</v>
      </c>
      <c r="I777" s="210"/>
      <c r="J777" s="206"/>
      <c r="K777" s="206"/>
      <c r="L777" s="211"/>
      <c r="M777" s="212"/>
      <c r="N777" s="213"/>
      <c r="O777" s="213"/>
      <c r="P777" s="213"/>
      <c r="Q777" s="213"/>
      <c r="R777" s="213"/>
      <c r="S777" s="213"/>
      <c r="T777" s="214"/>
      <c r="AT777" s="215" t="s">
        <v>157</v>
      </c>
      <c r="AU777" s="215" t="s">
        <v>82</v>
      </c>
      <c r="AV777" s="13" t="s">
        <v>82</v>
      </c>
      <c r="AW777" s="13" t="s">
        <v>4</v>
      </c>
      <c r="AX777" s="13" t="s">
        <v>80</v>
      </c>
      <c r="AY777" s="215" t="s">
        <v>146</v>
      </c>
    </row>
    <row r="778" spans="1:65" s="2" customFormat="1" ht="16.5" customHeight="1">
      <c r="A778" s="35"/>
      <c r="B778" s="36"/>
      <c r="C778" s="226" t="s">
        <v>1217</v>
      </c>
      <c r="D778" s="226" t="s">
        <v>580</v>
      </c>
      <c r="E778" s="227" t="s">
        <v>1218</v>
      </c>
      <c r="F778" s="228" t="s">
        <v>1219</v>
      </c>
      <c r="G778" s="229" t="s">
        <v>151</v>
      </c>
      <c r="H778" s="230">
        <v>30.56</v>
      </c>
      <c r="I778" s="231"/>
      <c r="J778" s="232">
        <f>ROUND(I778*H778,2)</f>
        <v>0</v>
      </c>
      <c r="K778" s="228" t="s">
        <v>152</v>
      </c>
      <c r="L778" s="233"/>
      <c r="M778" s="234" t="s">
        <v>19</v>
      </c>
      <c r="N778" s="235" t="s">
        <v>43</v>
      </c>
      <c r="O778" s="65"/>
      <c r="P778" s="197">
        <f>O778*H778</f>
        <v>0</v>
      </c>
      <c r="Q778" s="197">
        <v>4.8999999999999998E-3</v>
      </c>
      <c r="R778" s="197">
        <f>Q778*H778</f>
        <v>0.14974399999999999</v>
      </c>
      <c r="S778" s="197">
        <v>0</v>
      </c>
      <c r="T778" s="198">
        <f>S778*H778</f>
        <v>0</v>
      </c>
      <c r="U778" s="35"/>
      <c r="V778" s="35"/>
      <c r="W778" s="35"/>
      <c r="X778" s="35"/>
      <c r="Y778" s="35"/>
      <c r="Z778" s="35"/>
      <c r="AA778" s="35"/>
      <c r="AB778" s="35"/>
      <c r="AC778" s="35"/>
      <c r="AD778" s="35"/>
      <c r="AE778" s="35"/>
      <c r="AR778" s="199" t="s">
        <v>347</v>
      </c>
      <c r="AT778" s="199" t="s">
        <v>580</v>
      </c>
      <c r="AU778" s="199" t="s">
        <v>82</v>
      </c>
      <c r="AY778" s="18" t="s">
        <v>146</v>
      </c>
      <c r="BE778" s="200">
        <f>IF(N778="základní",J778,0)</f>
        <v>0</v>
      </c>
      <c r="BF778" s="200">
        <f>IF(N778="snížená",J778,0)</f>
        <v>0</v>
      </c>
      <c r="BG778" s="200">
        <f>IF(N778="zákl. přenesená",J778,0)</f>
        <v>0</v>
      </c>
      <c r="BH778" s="200">
        <f>IF(N778="sníž. přenesená",J778,0)</f>
        <v>0</v>
      </c>
      <c r="BI778" s="200">
        <f>IF(N778="nulová",J778,0)</f>
        <v>0</v>
      </c>
      <c r="BJ778" s="18" t="s">
        <v>80</v>
      </c>
      <c r="BK778" s="200">
        <f>ROUND(I778*H778,2)</f>
        <v>0</v>
      </c>
      <c r="BL778" s="18" t="s">
        <v>239</v>
      </c>
      <c r="BM778" s="199" t="s">
        <v>1220</v>
      </c>
    </row>
    <row r="779" spans="1:65" s="2" customFormat="1" ht="11.25">
      <c r="A779" s="35"/>
      <c r="B779" s="36"/>
      <c r="C779" s="37"/>
      <c r="D779" s="201" t="s">
        <v>155</v>
      </c>
      <c r="E779" s="37"/>
      <c r="F779" s="202" t="s">
        <v>1219</v>
      </c>
      <c r="G779" s="37"/>
      <c r="H779" s="37"/>
      <c r="I779" s="109"/>
      <c r="J779" s="37"/>
      <c r="K779" s="37"/>
      <c r="L779" s="40"/>
      <c r="M779" s="203"/>
      <c r="N779" s="204"/>
      <c r="O779" s="65"/>
      <c r="P779" s="65"/>
      <c r="Q779" s="65"/>
      <c r="R779" s="65"/>
      <c r="S779" s="65"/>
      <c r="T779" s="66"/>
      <c r="U779" s="35"/>
      <c r="V779" s="35"/>
      <c r="W779" s="35"/>
      <c r="X779" s="35"/>
      <c r="Y779" s="35"/>
      <c r="Z779" s="35"/>
      <c r="AA779" s="35"/>
      <c r="AB779" s="35"/>
      <c r="AC779" s="35"/>
      <c r="AD779" s="35"/>
      <c r="AE779" s="35"/>
      <c r="AT779" s="18" t="s">
        <v>155</v>
      </c>
      <c r="AU779" s="18" t="s">
        <v>82</v>
      </c>
    </row>
    <row r="780" spans="1:65" s="14" customFormat="1" ht="11.25">
      <c r="B780" s="216"/>
      <c r="C780" s="217"/>
      <c r="D780" s="201" t="s">
        <v>157</v>
      </c>
      <c r="E780" s="218" t="s">
        <v>19</v>
      </c>
      <c r="F780" s="219" t="s">
        <v>1181</v>
      </c>
      <c r="G780" s="217"/>
      <c r="H780" s="218" t="s">
        <v>19</v>
      </c>
      <c r="I780" s="220"/>
      <c r="J780" s="217"/>
      <c r="K780" s="217"/>
      <c r="L780" s="221"/>
      <c r="M780" s="222"/>
      <c r="N780" s="223"/>
      <c r="O780" s="223"/>
      <c r="P780" s="223"/>
      <c r="Q780" s="223"/>
      <c r="R780" s="223"/>
      <c r="S780" s="223"/>
      <c r="T780" s="224"/>
      <c r="AT780" s="225" t="s">
        <v>157</v>
      </c>
      <c r="AU780" s="225" t="s">
        <v>82</v>
      </c>
      <c r="AV780" s="14" t="s">
        <v>80</v>
      </c>
      <c r="AW780" s="14" t="s">
        <v>33</v>
      </c>
      <c r="AX780" s="14" t="s">
        <v>72</v>
      </c>
      <c r="AY780" s="225" t="s">
        <v>146</v>
      </c>
    </row>
    <row r="781" spans="1:65" s="13" customFormat="1" ht="11.25">
      <c r="B781" s="205"/>
      <c r="C781" s="206"/>
      <c r="D781" s="201" t="s">
        <v>157</v>
      </c>
      <c r="E781" s="207" t="s">
        <v>19</v>
      </c>
      <c r="F781" s="208" t="s">
        <v>1182</v>
      </c>
      <c r="G781" s="206"/>
      <c r="H781" s="209">
        <v>3.6230000000000002</v>
      </c>
      <c r="I781" s="210"/>
      <c r="J781" s="206"/>
      <c r="K781" s="206"/>
      <c r="L781" s="211"/>
      <c r="M781" s="212"/>
      <c r="N781" s="213"/>
      <c r="O781" s="213"/>
      <c r="P781" s="213"/>
      <c r="Q781" s="213"/>
      <c r="R781" s="213"/>
      <c r="S781" s="213"/>
      <c r="T781" s="214"/>
      <c r="AT781" s="215" t="s">
        <v>157</v>
      </c>
      <c r="AU781" s="215" t="s">
        <v>82</v>
      </c>
      <c r="AV781" s="13" t="s">
        <v>82</v>
      </c>
      <c r="AW781" s="13" t="s">
        <v>33</v>
      </c>
      <c r="AX781" s="13" t="s">
        <v>72</v>
      </c>
      <c r="AY781" s="215" t="s">
        <v>146</v>
      </c>
    </row>
    <row r="782" spans="1:65" s="13" customFormat="1" ht="11.25">
      <c r="B782" s="205"/>
      <c r="C782" s="206"/>
      <c r="D782" s="201" t="s">
        <v>157</v>
      </c>
      <c r="E782" s="207" t="s">
        <v>19</v>
      </c>
      <c r="F782" s="208" t="s">
        <v>1183</v>
      </c>
      <c r="G782" s="206"/>
      <c r="H782" s="209">
        <v>15.651</v>
      </c>
      <c r="I782" s="210"/>
      <c r="J782" s="206"/>
      <c r="K782" s="206"/>
      <c r="L782" s="211"/>
      <c r="M782" s="212"/>
      <c r="N782" s="213"/>
      <c r="O782" s="213"/>
      <c r="P782" s="213"/>
      <c r="Q782" s="213"/>
      <c r="R782" s="213"/>
      <c r="S782" s="213"/>
      <c r="T782" s="214"/>
      <c r="AT782" s="215" t="s">
        <v>157</v>
      </c>
      <c r="AU782" s="215" t="s">
        <v>82</v>
      </c>
      <c r="AV782" s="13" t="s">
        <v>82</v>
      </c>
      <c r="AW782" s="13" t="s">
        <v>33</v>
      </c>
      <c r="AX782" s="13" t="s">
        <v>72</v>
      </c>
      <c r="AY782" s="215" t="s">
        <v>146</v>
      </c>
    </row>
    <row r="783" spans="1:65" s="13" customFormat="1" ht="11.25">
      <c r="B783" s="205"/>
      <c r="C783" s="206"/>
      <c r="D783" s="201" t="s">
        <v>157</v>
      </c>
      <c r="E783" s="207" t="s">
        <v>19</v>
      </c>
      <c r="F783" s="208" t="s">
        <v>1184</v>
      </c>
      <c r="G783" s="206"/>
      <c r="H783" s="209">
        <v>7.3</v>
      </c>
      <c r="I783" s="210"/>
      <c r="J783" s="206"/>
      <c r="K783" s="206"/>
      <c r="L783" s="211"/>
      <c r="M783" s="212"/>
      <c r="N783" s="213"/>
      <c r="O783" s="213"/>
      <c r="P783" s="213"/>
      <c r="Q783" s="213"/>
      <c r="R783" s="213"/>
      <c r="S783" s="213"/>
      <c r="T783" s="214"/>
      <c r="AT783" s="215" t="s">
        <v>157</v>
      </c>
      <c r="AU783" s="215" t="s">
        <v>82</v>
      </c>
      <c r="AV783" s="13" t="s">
        <v>82</v>
      </c>
      <c r="AW783" s="13" t="s">
        <v>33</v>
      </c>
      <c r="AX783" s="13" t="s">
        <v>72</v>
      </c>
      <c r="AY783" s="215" t="s">
        <v>146</v>
      </c>
    </row>
    <row r="784" spans="1:65" s="13" customFormat="1" ht="11.25">
      <c r="B784" s="205"/>
      <c r="C784" s="206"/>
      <c r="D784" s="201" t="s">
        <v>157</v>
      </c>
      <c r="E784" s="206"/>
      <c r="F784" s="208" t="s">
        <v>1216</v>
      </c>
      <c r="G784" s="206"/>
      <c r="H784" s="209">
        <v>30.56</v>
      </c>
      <c r="I784" s="210"/>
      <c r="J784" s="206"/>
      <c r="K784" s="206"/>
      <c r="L784" s="211"/>
      <c r="M784" s="212"/>
      <c r="N784" s="213"/>
      <c r="O784" s="213"/>
      <c r="P784" s="213"/>
      <c r="Q784" s="213"/>
      <c r="R784" s="213"/>
      <c r="S784" s="213"/>
      <c r="T784" s="214"/>
      <c r="AT784" s="215" t="s">
        <v>157</v>
      </c>
      <c r="AU784" s="215" t="s">
        <v>82</v>
      </c>
      <c r="AV784" s="13" t="s">
        <v>82</v>
      </c>
      <c r="AW784" s="13" t="s">
        <v>4</v>
      </c>
      <c r="AX784" s="13" t="s">
        <v>80</v>
      </c>
      <c r="AY784" s="215" t="s">
        <v>146</v>
      </c>
    </row>
    <row r="785" spans="1:65" s="2" customFormat="1" ht="16.5" customHeight="1">
      <c r="A785" s="35"/>
      <c r="B785" s="36"/>
      <c r="C785" s="188" t="s">
        <v>1221</v>
      </c>
      <c r="D785" s="188" t="s">
        <v>148</v>
      </c>
      <c r="E785" s="189" t="s">
        <v>1222</v>
      </c>
      <c r="F785" s="190" t="s">
        <v>1223</v>
      </c>
      <c r="G785" s="191" t="s">
        <v>151</v>
      </c>
      <c r="H785" s="192">
        <v>22.95</v>
      </c>
      <c r="I785" s="193"/>
      <c r="J785" s="194">
        <f>ROUND(I785*H785,2)</f>
        <v>0</v>
      </c>
      <c r="K785" s="190" t="s">
        <v>152</v>
      </c>
      <c r="L785" s="40"/>
      <c r="M785" s="195" t="s">
        <v>19</v>
      </c>
      <c r="N785" s="196" t="s">
        <v>43</v>
      </c>
      <c r="O785" s="65"/>
      <c r="P785" s="197">
        <f>O785*H785</f>
        <v>0</v>
      </c>
      <c r="Q785" s="197">
        <v>4.0000000000000002E-4</v>
      </c>
      <c r="R785" s="197">
        <f>Q785*H785</f>
        <v>9.1800000000000007E-3</v>
      </c>
      <c r="S785" s="197">
        <v>0</v>
      </c>
      <c r="T785" s="198">
        <f>S785*H785</f>
        <v>0</v>
      </c>
      <c r="U785" s="35"/>
      <c r="V785" s="35"/>
      <c r="W785" s="35"/>
      <c r="X785" s="35"/>
      <c r="Y785" s="35"/>
      <c r="Z785" s="35"/>
      <c r="AA785" s="35"/>
      <c r="AB785" s="35"/>
      <c r="AC785" s="35"/>
      <c r="AD785" s="35"/>
      <c r="AE785" s="35"/>
      <c r="AR785" s="199" t="s">
        <v>239</v>
      </c>
      <c r="AT785" s="199" t="s">
        <v>148</v>
      </c>
      <c r="AU785" s="199" t="s">
        <v>82</v>
      </c>
      <c r="AY785" s="18" t="s">
        <v>146</v>
      </c>
      <c r="BE785" s="200">
        <f>IF(N785="základní",J785,0)</f>
        <v>0</v>
      </c>
      <c r="BF785" s="200">
        <f>IF(N785="snížená",J785,0)</f>
        <v>0</v>
      </c>
      <c r="BG785" s="200">
        <f>IF(N785="zákl. přenesená",J785,0)</f>
        <v>0</v>
      </c>
      <c r="BH785" s="200">
        <f>IF(N785="sníž. přenesená",J785,0)</f>
        <v>0</v>
      </c>
      <c r="BI785" s="200">
        <f>IF(N785="nulová",J785,0)</f>
        <v>0</v>
      </c>
      <c r="BJ785" s="18" t="s">
        <v>80</v>
      </c>
      <c r="BK785" s="200">
        <f>ROUND(I785*H785,2)</f>
        <v>0</v>
      </c>
      <c r="BL785" s="18" t="s">
        <v>239</v>
      </c>
      <c r="BM785" s="199" t="s">
        <v>1224</v>
      </c>
    </row>
    <row r="786" spans="1:65" s="2" customFormat="1" ht="11.25">
      <c r="A786" s="35"/>
      <c r="B786" s="36"/>
      <c r="C786" s="37"/>
      <c r="D786" s="201" t="s">
        <v>155</v>
      </c>
      <c r="E786" s="37"/>
      <c r="F786" s="202" t="s">
        <v>1225</v>
      </c>
      <c r="G786" s="37"/>
      <c r="H786" s="37"/>
      <c r="I786" s="109"/>
      <c r="J786" s="37"/>
      <c r="K786" s="37"/>
      <c r="L786" s="40"/>
      <c r="M786" s="203"/>
      <c r="N786" s="204"/>
      <c r="O786" s="65"/>
      <c r="P786" s="65"/>
      <c r="Q786" s="65"/>
      <c r="R786" s="65"/>
      <c r="S786" s="65"/>
      <c r="T786" s="66"/>
      <c r="U786" s="35"/>
      <c r="V786" s="35"/>
      <c r="W786" s="35"/>
      <c r="X786" s="35"/>
      <c r="Y786" s="35"/>
      <c r="Z786" s="35"/>
      <c r="AA786" s="35"/>
      <c r="AB786" s="35"/>
      <c r="AC786" s="35"/>
      <c r="AD786" s="35"/>
      <c r="AE786" s="35"/>
      <c r="AT786" s="18" t="s">
        <v>155</v>
      </c>
      <c r="AU786" s="18" t="s">
        <v>82</v>
      </c>
    </row>
    <row r="787" spans="1:65" s="13" customFormat="1" ht="11.25">
      <c r="B787" s="205"/>
      <c r="C787" s="206"/>
      <c r="D787" s="201" t="s">
        <v>157</v>
      </c>
      <c r="E787" s="207" t="s">
        <v>19</v>
      </c>
      <c r="F787" s="208" t="s">
        <v>1226</v>
      </c>
      <c r="G787" s="206"/>
      <c r="H787" s="209">
        <v>22.95</v>
      </c>
      <c r="I787" s="210"/>
      <c r="J787" s="206"/>
      <c r="K787" s="206"/>
      <c r="L787" s="211"/>
      <c r="M787" s="212"/>
      <c r="N787" s="213"/>
      <c r="O787" s="213"/>
      <c r="P787" s="213"/>
      <c r="Q787" s="213"/>
      <c r="R787" s="213"/>
      <c r="S787" s="213"/>
      <c r="T787" s="214"/>
      <c r="AT787" s="215" t="s">
        <v>157</v>
      </c>
      <c r="AU787" s="215" t="s">
        <v>82</v>
      </c>
      <c r="AV787" s="13" t="s">
        <v>82</v>
      </c>
      <c r="AW787" s="13" t="s">
        <v>33</v>
      </c>
      <c r="AX787" s="13" t="s">
        <v>72</v>
      </c>
      <c r="AY787" s="215" t="s">
        <v>146</v>
      </c>
    </row>
    <row r="788" spans="1:65" s="2" customFormat="1" ht="16.5" customHeight="1">
      <c r="A788" s="35"/>
      <c r="B788" s="36"/>
      <c r="C788" s="226" t="s">
        <v>1227</v>
      </c>
      <c r="D788" s="226" t="s">
        <v>580</v>
      </c>
      <c r="E788" s="227" t="s">
        <v>1213</v>
      </c>
      <c r="F788" s="228" t="s">
        <v>1214</v>
      </c>
      <c r="G788" s="229" t="s">
        <v>151</v>
      </c>
      <c r="H788" s="230">
        <v>13.196</v>
      </c>
      <c r="I788" s="231"/>
      <c r="J788" s="232">
        <f>ROUND(I788*H788,2)</f>
        <v>0</v>
      </c>
      <c r="K788" s="228" t="s">
        <v>152</v>
      </c>
      <c r="L788" s="233"/>
      <c r="M788" s="234" t="s">
        <v>19</v>
      </c>
      <c r="N788" s="235" t="s">
        <v>43</v>
      </c>
      <c r="O788" s="65"/>
      <c r="P788" s="197">
        <f>O788*H788</f>
        <v>0</v>
      </c>
      <c r="Q788" s="197">
        <v>4.4999999999999997E-3</v>
      </c>
      <c r="R788" s="197">
        <f>Q788*H788</f>
        <v>5.9381999999999997E-2</v>
      </c>
      <c r="S788" s="197">
        <v>0</v>
      </c>
      <c r="T788" s="198">
        <f>S788*H788</f>
        <v>0</v>
      </c>
      <c r="U788" s="35"/>
      <c r="V788" s="35"/>
      <c r="W788" s="35"/>
      <c r="X788" s="35"/>
      <c r="Y788" s="35"/>
      <c r="Z788" s="35"/>
      <c r="AA788" s="35"/>
      <c r="AB788" s="35"/>
      <c r="AC788" s="35"/>
      <c r="AD788" s="35"/>
      <c r="AE788" s="35"/>
      <c r="AR788" s="199" t="s">
        <v>347</v>
      </c>
      <c r="AT788" s="199" t="s">
        <v>580</v>
      </c>
      <c r="AU788" s="199" t="s">
        <v>82</v>
      </c>
      <c r="AY788" s="18" t="s">
        <v>146</v>
      </c>
      <c r="BE788" s="200">
        <f>IF(N788="základní",J788,0)</f>
        <v>0</v>
      </c>
      <c r="BF788" s="200">
        <f>IF(N788="snížená",J788,0)</f>
        <v>0</v>
      </c>
      <c r="BG788" s="200">
        <f>IF(N788="zákl. přenesená",J788,0)</f>
        <v>0</v>
      </c>
      <c r="BH788" s="200">
        <f>IF(N788="sníž. přenesená",J788,0)</f>
        <v>0</v>
      </c>
      <c r="BI788" s="200">
        <f>IF(N788="nulová",J788,0)</f>
        <v>0</v>
      </c>
      <c r="BJ788" s="18" t="s">
        <v>80</v>
      </c>
      <c r="BK788" s="200">
        <f>ROUND(I788*H788,2)</f>
        <v>0</v>
      </c>
      <c r="BL788" s="18" t="s">
        <v>239</v>
      </c>
      <c r="BM788" s="199" t="s">
        <v>1228</v>
      </c>
    </row>
    <row r="789" spans="1:65" s="2" customFormat="1" ht="11.25">
      <c r="A789" s="35"/>
      <c r="B789" s="36"/>
      <c r="C789" s="37"/>
      <c r="D789" s="201" t="s">
        <v>155</v>
      </c>
      <c r="E789" s="37"/>
      <c r="F789" s="202" t="s">
        <v>1214</v>
      </c>
      <c r="G789" s="37"/>
      <c r="H789" s="37"/>
      <c r="I789" s="109"/>
      <c r="J789" s="37"/>
      <c r="K789" s="37"/>
      <c r="L789" s="40"/>
      <c r="M789" s="203"/>
      <c r="N789" s="204"/>
      <c r="O789" s="65"/>
      <c r="P789" s="65"/>
      <c r="Q789" s="65"/>
      <c r="R789" s="65"/>
      <c r="S789" s="65"/>
      <c r="T789" s="66"/>
      <c r="U789" s="35"/>
      <c r="V789" s="35"/>
      <c r="W789" s="35"/>
      <c r="X789" s="35"/>
      <c r="Y789" s="35"/>
      <c r="Z789" s="35"/>
      <c r="AA789" s="35"/>
      <c r="AB789" s="35"/>
      <c r="AC789" s="35"/>
      <c r="AD789" s="35"/>
      <c r="AE789" s="35"/>
      <c r="AT789" s="18" t="s">
        <v>155</v>
      </c>
      <c r="AU789" s="18" t="s">
        <v>82</v>
      </c>
    </row>
    <row r="790" spans="1:65" s="13" customFormat="1" ht="11.25">
      <c r="B790" s="205"/>
      <c r="C790" s="206"/>
      <c r="D790" s="201" t="s">
        <v>157</v>
      </c>
      <c r="E790" s="207" t="s">
        <v>19</v>
      </c>
      <c r="F790" s="208" t="s">
        <v>1198</v>
      </c>
      <c r="G790" s="206"/>
      <c r="H790" s="209">
        <v>11.475</v>
      </c>
      <c r="I790" s="210"/>
      <c r="J790" s="206"/>
      <c r="K790" s="206"/>
      <c r="L790" s="211"/>
      <c r="M790" s="212"/>
      <c r="N790" s="213"/>
      <c r="O790" s="213"/>
      <c r="P790" s="213"/>
      <c r="Q790" s="213"/>
      <c r="R790" s="213"/>
      <c r="S790" s="213"/>
      <c r="T790" s="214"/>
      <c r="AT790" s="215" t="s">
        <v>157</v>
      </c>
      <c r="AU790" s="215" t="s">
        <v>82</v>
      </c>
      <c r="AV790" s="13" t="s">
        <v>82</v>
      </c>
      <c r="AW790" s="13" t="s">
        <v>33</v>
      </c>
      <c r="AX790" s="13" t="s">
        <v>72</v>
      </c>
      <c r="AY790" s="215" t="s">
        <v>146</v>
      </c>
    </row>
    <row r="791" spans="1:65" s="13" customFormat="1" ht="11.25">
      <c r="B791" s="205"/>
      <c r="C791" s="206"/>
      <c r="D791" s="201" t="s">
        <v>157</v>
      </c>
      <c r="E791" s="206"/>
      <c r="F791" s="208" t="s">
        <v>1229</v>
      </c>
      <c r="G791" s="206"/>
      <c r="H791" s="209">
        <v>13.196</v>
      </c>
      <c r="I791" s="210"/>
      <c r="J791" s="206"/>
      <c r="K791" s="206"/>
      <c r="L791" s="211"/>
      <c r="M791" s="212"/>
      <c r="N791" s="213"/>
      <c r="O791" s="213"/>
      <c r="P791" s="213"/>
      <c r="Q791" s="213"/>
      <c r="R791" s="213"/>
      <c r="S791" s="213"/>
      <c r="T791" s="214"/>
      <c r="AT791" s="215" t="s">
        <v>157</v>
      </c>
      <c r="AU791" s="215" t="s">
        <v>82</v>
      </c>
      <c r="AV791" s="13" t="s">
        <v>82</v>
      </c>
      <c r="AW791" s="13" t="s">
        <v>4</v>
      </c>
      <c r="AX791" s="13" t="s">
        <v>80</v>
      </c>
      <c r="AY791" s="215" t="s">
        <v>146</v>
      </c>
    </row>
    <row r="792" spans="1:65" s="2" customFormat="1" ht="16.5" customHeight="1">
      <c r="A792" s="35"/>
      <c r="B792" s="36"/>
      <c r="C792" s="226" t="s">
        <v>1230</v>
      </c>
      <c r="D792" s="226" t="s">
        <v>580</v>
      </c>
      <c r="E792" s="227" t="s">
        <v>1218</v>
      </c>
      <c r="F792" s="228" t="s">
        <v>1219</v>
      </c>
      <c r="G792" s="229" t="s">
        <v>151</v>
      </c>
      <c r="H792" s="230">
        <v>13.196</v>
      </c>
      <c r="I792" s="231"/>
      <c r="J792" s="232">
        <f>ROUND(I792*H792,2)</f>
        <v>0</v>
      </c>
      <c r="K792" s="228" t="s">
        <v>152</v>
      </c>
      <c r="L792" s="233"/>
      <c r="M792" s="234" t="s">
        <v>19</v>
      </c>
      <c r="N792" s="235" t="s">
        <v>43</v>
      </c>
      <c r="O792" s="65"/>
      <c r="P792" s="197">
        <f>O792*H792</f>
        <v>0</v>
      </c>
      <c r="Q792" s="197">
        <v>4.8999999999999998E-3</v>
      </c>
      <c r="R792" s="197">
        <f>Q792*H792</f>
        <v>6.4660399999999993E-2</v>
      </c>
      <c r="S792" s="197">
        <v>0</v>
      </c>
      <c r="T792" s="198">
        <f>S792*H792</f>
        <v>0</v>
      </c>
      <c r="U792" s="35"/>
      <c r="V792" s="35"/>
      <c r="W792" s="35"/>
      <c r="X792" s="35"/>
      <c r="Y792" s="35"/>
      <c r="Z792" s="35"/>
      <c r="AA792" s="35"/>
      <c r="AB792" s="35"/>
      <c r="AC792" s="35"/>
      <c r="AD792" s="35"/>
      <c r="AE792" s="35"/>
      <c r="AR792" s="199" t="s">
        <v>347</v>
      </c>
      <c r="AT792" s="199" t="s">
        <v>580</v>
      </c>
      <c r="AU792" s="199" t="s">
        <v>82</v>
      </c>
      <c r="AY792" s="18" t="s">
        <v>146</v>
      </c>
      <c r="BE792" s="200">
        <f>IF(N792="základní",J792,0)</f>
        <v>0</v>
      </c>
      <c r="BF792" s="200">
        <f>IF(N792="snížená",J792,0)</f>
        <v>0</v>
      </c>
      <c r="BG792" s="200">
        <f>IF(N792="zákl. přenesená",J792,0)</f>
        <v>0</v>
      </c>
      <c r="BH792" s="200">
        <f>IF(N792="sníž. přenesená",J792,0)</f>
        <v>0</v>
      </c>
      <c r="BI792" s="200">
        <f>IF(N792="nulová",J792,0)</f>
        <v>0</v>
      </c>
      <c r="BJ792" s="18" t="s">
        <v>80</v>
      </c>
      <c r="BK792" s="200">
        <f>ROUND(I792*H792,2)</f>
        <v>0</v>
      </c>
      <c r="BL792" s="18" t="s">
        <v>239</v>
      </c>
      <c r="BM792" s="199" t="s">
        <v>1231</v>
      </c>
    </row>
    <row r="793" spans="1:65" s="2" customFormat="1" ht="11.25">
      <c r="A793" s="35"/>
      <c r="B793" s="36"/>
      <c r="C793" s="37"/>
      <c r="D793" s="201" t="s">
        <v>155</v>
      </c>
      <c r="E793" s="37"/>
      <c r="F793" s="202" t="s">
        <v>1219</v>
      </c>
      <c r="G793" s="37"/>
      <c r="H793" s="37"/>
      <c r="I793" s="109"/>
      <c r="J793" s="37"/>
      <c r="K793" s="37"/>
      <c r="L793" s="40"/>
      <c r="M793" s="203"/>
      <c r="N793" s="204"/>
      <c r="O793" s="65"/>
      <c r="P793" s="65"/>
      <c r="Q793" s="65"/>
      <c r="R793" s="65"/>
      <c r="S793" s="65"/>
      <c r="T793" s="66"/>
      <c r="U793" s="35"/>
      <c r="V793" s="35"/>
      <c r="W793" s="35"/>
      <c r="X793" s="35"/>
      <c r="Y793" s="35"/>
      <c r="Z793" s="35"/>
      <c r="AA793" s="35"/>
      <c r="AB793" s="35"/>
      <c r="AC793" s="35"/>
      <c r="AD793" s="35"/>
      <c r="AE793" s="35"/>
      <c r="AT793" s="18" t="s">
        <v>155</v>
      </c>
      <c r="AU793" s="18" t="s">
        <v>82</v>
      </c>
    </row>
    <row r="794" spans="1:65" s="13" customFormat="1" ht="11.25">
      <c r="B794" s="205"/>
      <c r="C794" s="206"/>
      <c r="D794" s="201" t="s">
        <v>157</v>
      </c>
      <c r="E794" s="207" t="s">
        <v>19</v>
      </c>
      <c r="F794" s="208" t="s">
        <v>1198</v>
      </c>
      <c r="G794" s="206"/>
      <c r="H794" s="209">
        <v>11.475</v>
      </c>
      <c r="I794" s="210"/>
      <c r="J794" s="206"/>
      <c r="K794" s="206"/>
      <c r="L794" s="211"/>
      <c r="M794" s="212"/>
      <c r="N794" s="213"/>
      <c r="O794" s="213"/>
      <c r="P794" s="213"/>
      <c r="Q794" s="213"/>
      <c r="R794" s="213"/>
      <c r="S794" s="213"/>
      <c r="T794" s="214"/>
      <c r="AT794" s="215" t="s">
        <v>157</v>
      </c>
      <c r="AU794" s="215" t="s">
        <v>82</v>
      </c>
      <c r="AV794" s="13" t="s">
        <v>82</v>
      </c>
      <c r="AW794" s="13" t="s">
        <v>33</v>
      </c>
      <c r="AX794" s="13" t="s">
        <v>72</v>
      </c>
      <c r="AY794" s="215" t="s">
        <v>146</v>
      </c>
    </row>
    <row r="795" spans="1:65" s="13" customFormat="1" ht="11.25">
      <c r="B795" s="205"/>
      <c r="C795" s="206"/>
      <c r="D795" s="201" t="s">
        <v>157</v>
      </c>
      <c r="E795" s="206"/>
      <c r="F795" s="208" t="s">
        <v>1229</v>
      </c>
      <c r="G795" s="206"/>
      <c r="H795" s="209">
        <v>13.196</v>
      </c>
      <c r="I795" s="210"/>
      <c r="J795" s="206"/>
      <c r="K795" s="206"/>
      <c r="L795" s="211"/>
      <c r="M795" s="212"/>
      <c r="N795" s="213"/>
      <c r="O795" s="213"/>
      <c r="P795" s="213"/>
      <c r="Q795" s="213"/>
      <c r="R795" s="213"/>
      <c r="S795" s="213"/>
      <c r="T795" s="214"/>
      <c r="AT795" s="215" t="s">
        <v>157</v>
      </c>
      <c r="AU795" s="215" t="s">
        <v>82</v>
      </c>
      <c r="AV795" s="13" t="s">
        <v>82</v>
      </c>
      <c r="AW795" s="13" t="s">
        <v>4</v>
      </c>
      <c r="AX795" s="13" t="s">
        <v>80</v>
      </c>
      <c r="AY795" s="215" t="s">
        <v>146</v>
      </c>
    </row>
    <row r="796" spans="1:65" s="2" customFormat="1" ht="16.5" customHeight="1">
      <c r="A796" s="35"/>
      <c r="B796" s="36"/>
      <c r="C796" s="188" t="s">
        <v>1232</v>
      </c>
      <c r="D796" s="188" t="s">
        <v>148</v>
      </c>
      <c r="E796" s="189" t="s">
        <v>1233</v>
      </c>
      <c r="F796" s="190" t="s">
        <v>1234</v>
      </c>
      <c r="G796" s="191" t="s">
        <v>151</v>
      </c>
      <c r="H796" s="192">
        <v>5.7</v>
      </c>
      <c r="I796" s="193"/>
      <c r="J796" s="194">
        <f>ROUND(I796*H796,2)</f>
        <v>0</v>
      </c>
      <c r="K796" s="190" t="s">
        <v>152</v>
      </c>
      <c r="L796" s="40"/>
      <c r="M796" s="195" t="s">
        <v>19</v>
      </c>
      <c r="N796" s="196" t="s">
        <v>43</v>
      </c>
      <c r="O796" s="65"/>
      <c r="P796" s="197">
        <f>O796*H796</f>
        <v>0</v>
      </c>
      <c r="Q796" s="197">
        <v>6.8000000000000005E-4</v>
      </c>
      <c r="R796" s="197">
        <f>Q796*H796</f>
        <v>3.8760000000000005E-3</v>
      </c>
      <c r="S796" s="197">
        <v>0</v>
      </c>
      <c r="T796" s="198">
        <f>S796*H796</f>
        <v>0</v>
      </c>
      <c r="U796" s="35"/>
      <c r="V796" s="35"/>
      <c r="W796" s="35"/>
      <c r="X796" s="35"/>
      <c r="Y796" s="35"/>
      <c r="Z796" s="35"/>
      <c r="AA796" s="35"/>
      <c r="AB796" s="35"/>
      <c r="AC796" s="35"/>
      <c r="AD796" s="35"/>
      <c r="AE796" s="35"/>
      <c r="AR796" s="199" t="s">
        <v>239</v>
      </c>
      <c r="AT796" s="199" t="s">
        <v>148</v>
      </c>
      <c r="AU796" s="199" t="s">
        <v>82</v>
      </c>
      <c r="AY796" s="18" t="s">
        <v>146</v>
      </c>
      <c r="BE796" s="200">
        <f>IF(N796="základní",J796,0)</f>
        <v>0</v>
      </c>
      <c r="BF796" s="200">
        <f>IF(N796="snížená",J796,0)</f>
        <v>0</v>
      </c>
      <c r="BG796" s="200">
        <f>IF(N796="zákl. přenesená",J796,0)</f>
        <v>0</v>
      </c>
      <c r="BH796" s="200">
        <f>IF(N796="sníž. přenesená",J796,0)</f>
        <v>0</v>
      </c>
      <c r="BI796" s="200">
        <f>IF(N796="nulová",J796,0)</f>
        <v>0</v>
      </c>
      <c r="BJ796" s="18" t="s">
        <v>80</v>
      </c>
      <c r="BK796" s="200">
        <f>ROUND(I796*H796,2)</f>
        <v>0</v>
      </c>
      <c r="BL796" s="18" t="s">
        <v>239</v>
      </c>
      <c r="BM796" s="199" t="s">
        <v>1235</v>
      </c>
    </row>
    <row r="797" spans="1:65" s="2" customFormat="1" ht="19.5">
      <c r="A797" s="35"/>
      <c r="B797" s="36"/>
      <c r="C797" s="37"/>
      <c r="D797" s="201" t="s">
        <v>155</v>
      </c>
      <c r="E797" s="37"/>
      <c r="F797" s="202" t="s">
        <v>1236</v>
      </c>
      <c r="G797" s="37"/>
      <c r="H797" s="37"/>
      <c r="I797" s="109"/>
      <c r="J797" s="37"/>
      <c r="K797" s="37"/>
      <c r="L797" s="40"/>
      <c r="M797" s="203"/>
      <c r="N797" s="204"/>
      <c r="O797" s="65"/>
      <c r="P797" s="65"/>
      <c r="Q797" s="65"/>
      <c r="R797" s="65"/>
      <c r="S797" s="65"/>
      <c r="T797" s="66"/>
      <c r="U797" s="35"/>
      <c r="V797" s="35"/>
      <c r="W797" s="35"/>
      <c r="X797" s="35"/>
      <c r="Y797" s="35"/>
      <c r="Z797" s="35"/>
      <c r="AA797" s="35"/>
      <c r="AB797" s="35"/>
      <c r="AC797" s="35"/>
      <c r="AD797" s="35"/>
      <c r="AE797" s="35"/>
      <c r="AT797" s="18" t="s">
        <v>155</v>
      </c>
      <c r="AU797" s="18" t="s">
        <v>82</v>
      </c>
    </row>
    <row r="798" spans="1:65" s="13" customFormat="1" ht="11.25">
      <c r="B798" s="205"/>
      <c r="C798" s="206"/>
      <c r="D798" s="201" t="s">
        <v>157</v>
      </c>
      <c r="E798" s="207" t="s">
        <v>19</v>
      </c>
      <c r="F798" s="208" t="s">
        <v>1237</v>
      </c>
      <c r="G798" s="206"/>
      <c r="H798" s="209">
        <v>5.7</v>
      </c>
      <c r="I798" s="210"/>
      <c r="J798" s="206"/>
      <c r="K798" s="206"/>
      <c r="L798" s="211"/>
      <c r="M798" s="212"/>
      <c r="N798" s="213"/>
      <c r="O798" s="213"/>
      <c r="P798" s="213"/>
      <c r="Q798" s="213"/>
      <c r="R798" s="213"/>
      <c r="S798" s="213"/>
      <c r="T798" s="214"/>
      <c r="AT798" s="215" t="s">
        <v>157</v>
      </c>
      <c r="AU798" s="215" t="s">
        <v>82</v>
      </c>
      <c r="AV798" s="13" t="s">
        <v>82</v>
      </c>
      <c r="AW798" s="13" t="s">
        <v>33</v>
      </c>
      <c r="AX798" s="13" t="s">
        <v>72</v>
      </c>
      <c r="AY798" s="215" t="s">
        <v>146</v>
      </c>
    </row>
    <row r="799" spans="1:65" s="2" customFormat="1" ht="16.5" customHeight="1">
      <c r="A799" s="35"/>
      <c r="B799" s="36"/>
      <c r="C799" s="188" t="s">
        <v>1238</v>
      </c>
      <c r="D799" s="188" t="s">
        <v>148</v>
      </c>
      <c r="E799" s="189" t="s">
        <v>1239</v>
      </c>
      <c r="F799" s="190" t="s">
        <v>1240</v>
      </c>
      <c r="G799" s="191" t="s">
        <v>151</v>
      </c>
      <c r="H799" s="192">
        <v>37.869999999999997</v>
      </c>
      <c r="I799" s="193"/>
      <c r="J799" s="194">
        <f>ROUND(I799*H799,2)</f>
        <v>0</v>
      </c>
      <c r="K799" s="190" t="s">
        <v>152</v>
      </c>
      <c r="L799" s="40"/>
      <c r="M799" s="195" t="s">
        <v>19</v>
      </c>
      <c r="N799" s="196" t="s">
        <v>43</v>
      </c>
      <c r="O799" s="65"/>
      <c r="P799" s="197">
        <f>O799*H799</f>
        <v>0</v>
      </c>
      <c r="Q799" s="197">
        <v>3.5000000000000001E-3</v>
      </c>
      <c r="R799" s="197">
        <f>Q799*H799</f>
        <v>0.132545</v>
      </c>
      <c r="S799" s="197">
        <v>0</v>
      </c>
      <c r="T799" s="198">
        <f>S799*H799</f>
        <v>0</v>
      </c>
      <c r="U799" s="35"/>
      <c r="V799" s="35"/>
      <c r="W799" s="35"/>
      <c r="X799" s="35"/>
      <c r="Y799" s="35"/>
      <c r="Z799" s="35"/>
      <c r="AA799" s="35"/>
      <c r="AB799" s="35"/>
      <c r="AC799" s="35"/>
      <c r="AD799" s="35"/>
      <c r="AE799" s="35"/>
      <c r="AR799" s="199" t="s">
        <v>239</v>
      </c>
      <c r="AT799" s="199" t="s">
        <v>148</v>
      </c>
      <c r="AU799" s="199" t="s">
        <v>82</v>
      </c>
      <c r="AY799" s="18" t="s">
        <v>146</v>
      </c>
      <c r="BE799" s="200">
        <f>IF(N799="základní",J799,0)</f>
        <v>0</v>
      </c>
      <c r="BF799" s="200">
        <f>IF(N799="snížená",J799,0)</f>
        <v>0</v>
      </c>
      <c r="BG799" s="200">
        <f>IF(N799="zákl. přenesená",J799,0)</f>
        <v>0</v>
      </c>
      <c r="BH799" s="200">
        <f>IF(N799="sníž. přenesená",J799,0)</f>
        <v>0</v>
      </c>
      <c r="BI799" s="200">
        <f>IF(N799="nulová",J799,0)</f>
        <v>0</v>
      </c>
      <c r="BJ799" s="18" t="s">
        <v>80</v>
      </c>
      <c r="BK799" s="200">
        <f>ROUND(I799*H799,2)</f>
        <v>0</v>
      </c>
      <c r="BL799" s="18" t="s">
        <v>239</v>
      </c>
      <c r="BM799" s="199" t="s">
        <v>1241</v>
      </c>
    </row>
    <row r="800" spans="1:65" s="2" customFormat="1" ht="11.25">
      <c r="A800" s="35"/>
      <c r="B800" s="36"/>
      <c r="C800" s="37"/>
      <c r="D800" s="201" t="s">
        <v>155</v>
      </c>
      <c r="E800" s="37"/>
      <c r="F800" s="202" t="s">
        <v>1242</v>
      </c>
      <c r="G800" s="37"/>
      <c r="H800" s="37"/>
      <c r="I800" s="109"/>
      <c r="J800" s="37"/>
      <c r="K800" s="37"/>
      <c r="L800" s="40"/>
      <c r="M800" s="203"/>
      <c r="N800" s="204"/>
      <c r="O800" s="65"/>
      <c r="P800" s="65"/>
      <c r="Q800" s="65"/>
      <c r="R800" s="65"/>
      <c r="S800" s="65"/>
      <c r="T800" s="66"/>
      <c r="U800" s="35"/>
      <c r="V800" s="35"/>
      <c r="W800" s="35"/>
      <c r="X800" s="35"/>
      <c r="Y800" s="35"/>
      <c r="Z800" s="35"/>
      <c r="AA800" s="35"/>
      <c r="AB800" s="35"/>
      <c r="AC800" s="35"/>
      <c r="AD800" s="35"/>
      <c r="AE800" s="35"/>
      <c r="AT800" s="18" t="s">
        <v>155</v>
      </c>
      <c r="AU800" s="18" t="s">
        <v>82</v>
      </c>
    </row>
    <row r="801" spans="1:65" s="13" customFormat="1" ht="11.25">
      <c r="B801" s="205"/>
      <c r="C801" s="206"/>
      <c r="D801" s="201" t="s">
        <v>157</v>
      </c>
      <c r="E801" s="207" t="s">
        <v>19</v>
      </c>
      <c r="F801" s="208" t="s">
        <v>1243</v>
      </c>
      <c r="G801" s="206"/>
      <c r="H801" s="209">
        <v>15.48</v>
      </c>
      <c r="I801" s="210"/>
      <c r="J801" s="206"/>
      <c r="K801" s="206"/>
      <c r="L801" s="211"/>
      <c r="M801" s="212"/>
      <c r="N801" s="213"/>
      <c r="O801" s="213"/>
      <c r="P801" s="213"/>
      <c r="Q801" s="213"/>
      <c r="R801" s="213"/>
      <c r="S801" s="213"/>
      <c r="T801" s="214"/>
      <c r="AT801" s="215" t="s">
        <v>157</v>
      </c>
      <c r="AU801" s="215" t="s">
        <v>82</v>
      </c>
      <c r="AV801" s="13" t="s">
        <v>82</v>
      </c>
      <c r="AW801" s="13" t="s">
        <v>33</v>
      </c>
      <c r="AX801" s="13" t="s">
        <v>72</v>
      </c>
      <c r="AY801" s="215" t="s">
        <v>146</v>
      </c>
    </row>
    <row r="802" spans="1:65" s="13" customFormat="1" ht="11.25">
      <c r="B802" s="205"/>
      <c r="C802" s="206"/>
      <c r="D802" s="201" t="s">
        <v>157</v>
      </c>
      <c r="E802" s="207" t="s">
        <v>19</v>
      </c>
      <c r="F802" s="208" t="s">
        <v>1244</v>
      </c>
      <c r="G802" s="206"/>
      <c r="H802" s="209">
        <v>22.39</v>
      </c>
      <c r="I802" s="210"/>
      <c r="J802" s="206"/>
      <c r="K802" s="206"/>
      <c r="L802" s="211"/>
      <c r="M802" s="212"/>
      <c r="N802" s="213"/>
      <c r="O802" s="213"/>
      <c r="P802" s="213"/>
      <c r="Q802" s="213"/>
      <c r="R802" s="213"/>
      <c r="S802" s="213"/>
      <c r="T802" s="214"/>
      <c r="AT802" s="215" t="s">
        <v>157</v>
      </c>
      <c r="AU802" s="215" t="s">
        <v>82</v>
      </c>
      <c r="AV802" s="13" t="s">
        <v>82</v>
      </c>
      <c r="AW802" s="13" t="s">
        <v>33</v>
      </c>
      <c r="AX802" s="13" t="s">
        <v>72</v>
      </c>
      <c r="AY802" s="215" t="s">
        <v>146</v>
      </c>
    </row>
    <row r="803" spans="1:65" s="2" customFormat="1" ht="16.5" customHeight="1">
      <c r="A803" s="35"/>
      <c r="B803" s="36"/>
      <c r="C803" s="188" t="s">
        <v>1245</v>
      </c>
      <c r="D803" s="188" t="s">
        <v>148</v>
      </c>
      <c r="E803" s="189" t="s">
        <v>1246</v>
      </c>
      <c r="F803" s="190" t="s">
        <v>1247</v>
      </c>
      <c r="G803" s="191" t="s">
        <v>151</v>
      </c>
      <c r="H803" s="192">
        <v>14.55</v>
      </c>
      <c r="I803" s="193"/>
      <c r="J803" s="194">
        <f>ROUND(I803*H803,2)</f>
        <v>0</v>
      </c>
      <c r="K803" s="190" t="s">
        <v>152</v>
      </c>
      <c r="L803" s="40"/>
      <c r="M803" s="195" t="s">
        <v>19</v>
      </c>
      <c r="N803" s="196" t="s">
        <v>43</v>
      </c>
      <c r="O803" s="65"/>
      <c r="P803" s="197">
        <f>O803*H803</f>
        <v>0</v>
      </c>
      <c r="Q803" s="197">
        <v>3.5000000000000001E-3</v>
      </c>
      <c r="R803" s="197">
        <f>Q803*H803</f>
        <v>5.0925000000000005E-2</v>
      </c>
      <c r="S803" s="197">
        <v>0</v>
      </c>
      <c r="T803" s="198">
        <f>S803*H803</f>
        <v>0</v>
      </c>
      <c r="U803" s="35"/>
      <c r="V803" s="35"/>
      <c r="W803" s="35"/>
      <c r="X803" s="35"/>
      <c r="Y803" s="35"/>
      <c r="Z803" s="35"/>
      <c r="AA803" s="35"/>
      <c r="AB803" s="35"/>
      <c r="AC803" s="35"/>
      <c r="AD803" s="35"/>
      <c r="AE803" s="35"/>
      <c r="AR803" s="199" t="s">
        <v>239</v>
      </c>
      <c r="AT803" s="199" t="s">
        <v>148</v>
      </c>
      <c r="AU803" s="199" t="s">
        <v>82</v>
      </c>
      <c r="AY803" s="18" t="s">
        <v>146</v>
      </c>
      <c r="BE803" s="200">
        <f>IF(N803="základní",J803,0)</f>
        <v>0</v>
      </c>
      <c r="BF803" s="200">
        <f>IF(N803="snížená",J803,0)</f>
        <v>0</v>
      </c>
      <c r="BG803" s="200">
        <f>IF(N803="zákl. přenesená",J803,0)</f>
        <v>0</v>
      </c>
      <c r="BH803" s="200">
        <f>IF(N803="sníž. přenesená",J803,0)</f>
        <v>0</v>
      </c>
      <c r="BI803" s="200">
        <f>IF(N803="nulová",J803,0)</f>
        <v>0</v>
      </c>
      <c r="BJ803" s="18" t="s">
        <v>80</v>
      </c>
      <c r="BK803" s="200">
        <f>ROUND(I803*H803,2)</f>
        <v>0</v>
      </c>
      <c r="BL803" s="18" t="s">
        <v>239</v>
      </c>
      <c r="BM803" s="199" t="s">
        <v>1248</v>
      </c>
    </row>
    <row r="804" spans="1:65" s="2" customFormat="1" ht="11.25">
      <c r="A804" s="35"/>
      <c r="B804" s="36"/>
      <c r="C804" s="37"/>
      <c r="D804" s="201" t="s">
        <v>155</v>
      </c>
      <c r="E804" s="37"/>
      <c r="F804" s="202" t="s">
        <v>1249</v>
      </c>
      <c r="G804" s="37"/>
      <c r="H804" s="37"/>
      <c r="I804" s="109"/>
      <c r="J804" s="37"/>
      <c r="K804" s="37"/>
      <c r="L804" s="40"/>
      <c r="M804" s="203"/>
      <c r="N804" s="204"/>
      <c r="O804" s="65"/>
      <c r="P804" s="65"/>
      <c r="Q804" s="65"/>
      <c r="R804" s="65"/>
      <c r="S804" s="65"/>
      <c r="T804" s="66"/>
      <c r="U804" s="35"/>
      <c r="V804" s="35"/>
      <c r="W804" s="35"/>
      <c r="X804" s="35"/>
      <c r="Y804" s="35"/>
      <c r="Z804" s="35"/>
      <c r="AA804" s="35"/>
      <c r="AB804" s="35"/>
      <c r="AC804" s="35"/>
      <c r="AD804" s="35"/>
      <c r="AE804" s="35"/>
      <c r="AT804" s="18" t="s">
        <v>155</v>
      </c>
      <c r="AU804" s="18" t="s">
        <v>82</v>
      </c>
    </row>
    <row r="805" spans="1:65" s="13" customFormat="1" ht="11.25">
      <c r="B805" s="205"/>
      <c r="C805" s="206"/>
      <c r="D805" s="201" t="s">
        <v>157</v>
      </c>
      <c r="E805" s="207" t="s">
        <v>19</v>
      </c>
      <c r="F805" s="208" t="s">
        <v>1250</v>
      </c>
      <c r="G805" s="206"/>
      <c r="H805" s="209">
        <v>3.78</v>
      </c>
      <c r="I805" s="210"/>
      <c r="J805" s="206"/>
      <c r="K805" s="206"/>
      <c r="L805" s="211"/>
      <c r="M805" s="212"/>
      <c r="N805" s="213"/>
      <c r="O805" s="213"/>
      <c r="P805" s="213"/>
      <c r="Q805" s="213"/>
      <c r="R805" s="213"/>
      <c r="S805" s="213"/>
      <c r="T805" s="214"/>
      <c r="AT805" s="215" t="s">
        <v>157</v>
      </c>
      <c r="AU805" s="215" t="s">
        <v>82</v>
      </c>
      <c r="AV805" s="13" t="s">
        <v>82</v>
      </c>
      <c r="AW805" s="13" t="s">
        <v>33</v>
      </c>
      <c r="AX805" s="13" t="s">
        <v>72</v>
      </c>
      <c r="AY805" s="215" t="s">
        <v>146</v>
      </c>
    </row>
    <row r="806" spans="1:65" s="13" customFormat="1" ht="11.25">
      <c r="B806" s="205"/>
      <c r="C806" s="206"/>
      <c r="D806" s="201" t="s">
        <v>157</v>
      </c>
      <c r="E806" s="207" t="s">
        <v>19</v>
      </c>
      <c r="F806" s="208" t="s">
        <v>1251</v>
      </c>
      <c r="G806" s="206"/>
      <c r="H806" s="209">
        <v>1.69</v>
      </c>
      <c r="I806" s="210"/>
      <c r="J806" s="206"/>
      <c r="K806" s="206"/>
      <c r="L806" s="211"/>
      <c r="M806" s="212"/>
      <c r="N806" s="213"/>
      <c r="O806" s="213"/>
      <c r="P806" s="213"/>
      <c r="Q806" s="213"/>
      <c r="R806" s="213"/>
      <c r="S806" s="213"/>
      <c r="T806" s="214"/>
      <c r="AT806" s="215" t="s">
        <v>157</v>
      </c>
      <c r="AU806" s="215" t="s">
        <v>82</v>
      </c>
      <c r="AV806" s="13" t="s">
        <v>82</v>
      </c>
      <c r="AW806" s="13" t="s">
        <v>33</v>
      </c>
      <c r="AX806" s="13" t="s">
        <v>72</v>
      </c>
      <c r="AY806" s="215" t="s">
        <v>146</v>
      </c>
    </row>
    <row r="807" spans="1:65" s="13" customFormat="1" ht="11.25">
      <c r="B807" s="205"/>
      <c r="C807" s="206"/>
      <c r="D807" s="201" t="s">
        <v>157</v>
      </c>
      <c r="E807" s="207" t="s">
        <v>19</v>
      </c>
      <c r="F807" s="208" t="s">
        <v>1252</v>
      </c>
      <c r="G807" s="206"/>
      <c r="H807" s="209">
        <v>1.96</v>
      </c>
      <c r="I807" s="210"/>
      <c r="J807" s="206"/>
      <c r="K807" s="206"/>
      <c r="L807" s="211"/>
      <c r="M807" s="212"/>
      <c r="N807" s="213"/>
      <c r="O807" s="213"/>
      <c r="P807" s="213"/>
      <c r="Q807" s="213"/>
      <c r="R807" s="213"/>
      <c r="S807" s="213"/>
      <c r="T807" s="214"/>
      <c r="AT807" s="215" t="s">
        <v>157</v>
      </c>
      <c r="AU807" s="215" t="s">
        <v>82</v>
      </c>
      <c r="AV807" s="13" t="s">
        <v>82</v>
      </c>
      <c r="AW807" s="13" t="s">
        <v>33</v>
      </c>
      <c r="AX807" s="13" t="s">
        <v>72</v>
      </c>
      <c r="AY807" s="215" t="s">
        <v>146</v>
      </c>
    </row>
    <row r="808" spans="1:65" s="13" customFormat="1" ht="11.25">
      <c r="B808" s="205"/>
      <c r="C808" s="206"/>
      <c r="D808" s="201" t="s">
        <v>157</v>
      </c>
      <c r="E808" s="207" t="s">
        <v>19</v>
      </c>
      <c r="F808" s="208" t="s">
        <v>1253</v>
      </c>
      <c r="G808" s="206"/>
      <c r="H808" s="209">
        <v>4.46</v>
      </c>
      <c r="I808" s="210"/>
      <c r="J808" s="206"/>
      <c r="K808" s="206"/>
      <c r="L808" s="211"/>
      <c r="M808" s="212"/>
      <c r="N808" s="213"/>
      <c r="O808" s="213"/>
      <c r="P808" s="213"/>
      <c r="Q808" s="213"/>
      <c r="R808" s="213"/>
      <c r="S808" s="213"/>
      <c r="T808" s="214"/>
      <c r="AT808" s="215" t="s">
        <v>157</v>
      </c>
      <c r="AU808" s="215" t="s">
        <v>82</v>
      </c>
      <c r="AV808" s="13" t="s">
        <v>82</v>
      </c>
      <c r="AW808" s="13" t="s">
        <v>33</v>
      </c>
      <c r="AX808" s="13" t="s">
        <v>72</v>
      </c>
      <c r="AY808" s="215" t="s">
        <v>146</v>
      </c>
    </row>
    <row r="809" spans="1:65" s="13" customFormat="1" ht="11.25">
      <c r="B809" s="205"/>
      <c r="C809" s="206"/>
      <c r="D809" s="201" t="s">
        <v>157</v>
      </c>
      <c r="E809" s="207" t="s">
        <v>19</v>
      </c>
      <c r="F809" s="208" t="s">
        <v>1254</v>
      </c>
      <c r="G809" s="206"/>
      <c r="H809" s="209">
        <v>1.4</v>
      </c>
      <c r="I809" s="210"/>
      <c r="J809" s="206"/>
      <c r="K809" s="206"/>
      <c r="L809" s="211"/>
      <c r="M809" s="212"/>
      <c r="N809" s="213"/>
      <c r="O809" s="213"/>
      <c r="P809" s="213"/>
      <c r="Q809" s="213"/>
      <c r="R809" s="213"/>
      <c r="S809" s="213"/>
      <c r="T809" s="214"/>
      <c r="AT809" s="215" t="s">
        <v>157</v>
      </c>
      <c r="AU809" s="215" t="s">
        <v>82</v>
      </c>
      <c r="AV809" s="13" t="s">
        <v>82</v>
      </c>
      <c r="AW809" s="13" t="s">
        <v>33</v>
      </c>
      <c r="AX809" s="13" t="s">
        <v>72</v>
      </c>
      <c r="AY809" s="215" t="s">
        <v>146</v>
      </c>
    </row>
    <row r="810" spans="1:65" s="13" customFormat="1" ht="11.25">
      <c r="B810" s="205"/>
      <c r="C810" s="206"/>
      <c r="D810" s="201" t="s">
        <v>157</v>
      </c>
      <c r="E810" s="207" t="s">
        <v>19</v>
      </c>
      <c r="F810" s="208" t="s">
        <v>1255</v>
      </c>
      <c r="G810" s="206"/>
      <c r="H810" s="209">
        <v>1.26</v>
      </c>
      <c r="I810" s="210"/>
      <c r="J810" s="206"/>
      <c r="K810" s="206"/>
      <c r="L810" s="211"/>
      <c r="M810" s="212"/>
      <c r="N810" s="213"/>
      <c r="O810" s="213"/>
      <c r="P810" s="213"/>
      <c r="Q810" s="213"/>
      <c r="R810" s="213"/>
      <c r="S810" s="213"/>
      <c r="T810" s="214"/>
      <c r="AT810" s="215" t="s">
        <v>157</v>
      </c>
      <c r="AU810" s="215" t="s">
        <v>82</v>
      </c>
      <c r="AV810" s="13" t="s">
        <v>82</v>
      </c>
      <c r="AW810" s="13" t="s">
        <v>33</v>
      </c>
      <c r="AX810" s="13" t="s">
        <v>72</v>
      </c>
      <c r="AY810" s="215" t="s">
        <v>146</v>
      </c>
    </row>
    <row r="811" spans="1:65" s="2" customFormat="1" ht="16.5" customHeight="1">
      <c r="A811" s="35"/>
      <c r="B811" s="36"/>
      <c r="C811" s="188" t="s">
        <v>1256</v>
      </c>
      <c r="D811" s="188" t="s">
        <v>148</v>
      </c>
      <c r="E811" s="189" t="s">
        <v>1257</v>
      </c>
      <c r="F811" s="190" t="s">
        <v>1258</v>
      </c>
      <c r="G811" s="191" t="s">
        <v>1259</v>
      </c>
      <c r="H811" s="237"/>
      <c r="I811" s="193"/>
      <c r="J811" s="194">
        <f>ROUND(I811*H811,2)</f>
        <v>0</v>
      </c>
      <c r="K811" s="190" t="s">
        <v>152</v>
      </c>
      <c r="L811" s="40"/>
      <c r="M811" s="195" t="s">
        <v>19</v>
      </c>
      <c r="N811" s="196" t="s">
        <v>43</v>
      </c>
      <c r="O811" s="65"/>
      <c r="P811" s="197">
        <f>O811*H811</f>
        <v>0</v>
      </c>
      <c r="Q811" s="197">
        <v>0</v>
      </c>
      <c r="R811" s="197">
        <f>Q811*H811</f>
        <v>0</v>
      </c>
      <c r="S811" s="197">
        <v>0</v>
      </c>
      <c r="T811" s="198">
        <f>S811*H811</f>
        <v>0</v>
      </c>
      <c r="U811" s="35"/>
      <c r="V811" s="35"/>
      <c r="W811" s="35"/>
      <c r="X811" s="35"/>
      <c r="Y811" s="35"/>
      <c r="Z811" s="35"/>
      <c r="AA811" s="35"/>
      <c r="AB811" s="35"/>
      <c r="AC811" s="35"/>
      <c r="AD811" s="35"/>
      <c r="AE811" s="35"/>
      <c r="AR811" s="199" t="s">
        <v>239</v>
      </c>
      <c r="AT811" s="199" t="s">
        <v>148</v>
      </c>
      <c r="AU811" s="199" t="s">
        <v>82</v>
      </c>
      <c r="AY811" s="18" t="s">
        <v>146</v>
      </c>
      <c r="BE811" s="200">
        <f>IF(N811="základní",J811,0)</f>
        <v>0</v>
      </c>
      <c r="BF811" s="200">
        <f>IF(N811="snížená",J811,0)</f>
        <v>0</v>
      </c>
      <c r="BG811" s="200">
        <f>IF(N811="zákl. přenesená",J811,0)</f>
        <v>0</v>
      </c>
      <c r="BH811" s="200">
        <f>IF(N811="sníž. přenesená",J811,0)</f>
        <v>0</v>
      </c>
      <c r="BI811" s="200">
        <f>IF(N811="nulová",J811,0)</f>
        <v>0</v>
      </c>
      <c r="BJ811" s="18" t="s">
        <v>80</v>
      </c>
      <c r="BK811" s="200">
        <f>ROUND(I811*H811,2)</f>
        <v>0</v>
      </c>
      <c r="BL811" s="18" t="s">
        <v>239</v>
      </c>
      <c r="BM811" s="199" t="s">
        <v>1260</v>
      </c>
    </row>
    <row r="812" spans="1:65" s="2" customFormat="1" ht="19.5">
      <c r="A812" s="35"/>
      <c r="B812" s="36"/>
      <c r="C812" s="37"/>
      <c r="D812" s="201" t="s">
        <v>155</v>
      </c>
      <c r="E812" s="37"/>
      <c r="F812" s="202" t="s">
        <v>1261</v>
      </c>
      <c r="G812" s="37"/>
      <c r="H812" s="37"/>
      <c r="I812" s="109"/>
      <c r="J812" s="37"/>
      <c r="K812" s="37"/>
      <c r="L812" s="40"/>
      <c r="M812" s="203"/>
      <c r="N812" s="204"/>
      <c r="O812" s="65"/>
      <c r="P812" s="65"/>
      <c r="Q812" s="65"/>
      <c r="R812" s="65"/>
      <c r="S812" s="65"/>
      <c r="T812" s="66"/>
      <c r="U812" s="35"/>
      <c r="V812" s="35"/>
      <c r="W812" s="35"/>
      <c r="X812" s="35"/>
      <c r="Y812" s="35"/>
      <c r="Z812" s="35"/>
      <c r="AA812" s="35"/>
      <c r="AB812" s="35"/>
      <c r="AC812" s="35"/>
      <c r="AD812" s="35"/>
      <c r="AE812" s="35"/>
      <c r="AT812" s="18" t="s">
        <v>155</v>
      </c>
      <c r="AU812" s="18" t="s">
        <v>82</v>
      </c>
    </row>
    <row r="813" spans="1:65" s="12" customFormat="1" ht="22.9" customHeight="1">
      <c r="B813" s="172"/>
      <c r="C813" s="173"/>
      <c r="D813" s="174" t="s">
        <v>71</v>
      </c>
      <c r="E813" s="186" t="s">
        <v>1262</v>
      </c>
      <c r="F813" s="186" t="s">
        <v>1263</v>
      </c>
      <c r="G813" s="173"/>
      <c r="H813" s="173"/>
      <c r="I813" s="176"/>
      <c r="J813" s="187">
        <f>BK813</f>
        <v>0</v>
      </c>
      <c r="K813" s="173"/>
      <c r="L813" s="178"/>
      <c r="M813" s="179"/>
      <c r="N813" s="180"/>
      <c r="O813" s="180"/>
      <c r="P813" s="181">
        <f>SUM(P814:P833)</f>
        <v>0</v>
      </c>
      <c r="Q813" s="180"/>
      <c r="R813" s="181">
        <f>SUM(R814:R833)</f>
        <v>0.23153460000000001</v>
      </c>
      <c r="S813" s="180"/>
      <c r="T813" s="182">
        <f>SUM(T814:T833)</f>
        <v>0</v>
      </c>
      <c r="AR813" s="183" t="s">
        <v>82</v>
      </c>
      <c r="AT813" s="184" t="s">
        <v>71</v>
      </c>
      <c r="AU813" s="184" t="s">
        <v>80</v>
      </c>
      <c r="AY813" s="183" t="s">
        <v>146</v>
      </c>
      <c r="BK813" s="185">
        <f>SUM(BK814:BK833)</f>
        <v>0</v>
      </c>
    </row>
    <row r="814" spans="1:65" s="2" customFormat="1" ht="16.5" customHeight="1">
      <c r="A814" s="35"/>
      <c r="B814" s="36"/>
      <c r="C814" s="188" t="s">
        <v>1264</v>
      </c>
      <c r="D814" s="188" t="s">
        <v>148</v>
      </c>
      <c r="E814" s="189" t="s">
        <v>1265</v>
      </c>
      <c r="F814" s="190" t="s">
        <v>1266</v>
      </c>
      <c r="G814" s="191" t="s">
        <v>151</v>
      </c>
      <c r="H814" s="192">
        <v>5.359</v>
      </c>
      <c r="I814" s="193"/>
      <c r="J814" s="194">
        <f>ROUND(I814*H814,2)</f>
        <v>0</v>
      </c>
      <c r="K814" s="190" t="s">
        <v>152</v>
      </c>
      <c r="L814" s="40"/>
      <c r="M814" s="195" t="s">
        <v>19</v>
      </c>
      <c r="N814" s="196" t="s">
        <v>43</v>
      </c>
      <c r="O814" s="65"/>
      <c r="P814" s="197">
        <f>O814*H814</f>
        <v>0</v>
      </c>
      <c r="Q814" s="197">
        <v>0</v>
      </c>
      <c r="R814" s="197">
        <f>Q814*H814</f>
        <v>0</v>
      </c>
      <c r="S814" s="197">
        <v>0</v>
      </c>
      <c r="T814" s="198">
        <f>S814*H814</f>
        <v>0</v>
      </c>
      <c r="U814" s="35"/>
      <c r="V814" s="35"/>
      <c r="W814" s="35"/>
      <c r="X814" s="35"/>
      <c r="Y814" s="35"/>
      <c r="Z814" s="35"/>
      <c r="AA814" s="35"/>
      <c r="AB814" s="35"/>
      <c r="AC814" s="35"/>
      <c r="AD814" s="35"/>
      <c r="AE814" s="35"/>
      <c r="AR814" s="199" t="s">
        <v>239</v>
      </c>
      <c r="AT814" s="199" t="s">
        <v>148</v>
      </c>
      <c r="AU814" s="199" t="s">
        <v>82</v>
      </c>
      <c r="AY814" s="18" t="s">
        <v>146</v>
      </c>
      <c r="BE814" s="200">
        <f>IF(N814="základní",J814,0)</f>
        <v>0</v>
      </c>
      <c r="BF814" s="200">
        <f>IF(N814="snížená",J814,0)</f>
        <v>0</v>
      </c>
      <c r="BG814" s="200">
        <f>IF(N814="zákl. přenesená",J814,0)</f>
        <v>0</v>
      </c>
      <c r="BH814" s="200">
        <f>IF(N814="sníž. přenesená",J814,0)</f>
        <v>0</v>
      </c>
      <c r="BI814" s="200">
        <f>IF(N814="nulová",J814,0)</f>
        <v>0</v>
      </c>
      <c r="BJ814" s="18" t="s">
        <v>80</v>
      </c>
      <c r="BK814" s="200">
        <f>ROUND(I814*H814,2)</f>
        <v>0</v>
      </c>
      <c r="BL814" s="18" t="s">
        <v>239</v>
      </c>
      <c r="BM814" s="199" t="s">
        <v>1267</v>
      </c>
    </row>
    <row r="815" spans="1:65" s="2" customFormat="1" ht="11.25">
      <c r="A815" s="35"/>
      <c r="B815" s="36"/>
      <c r="C815" s="37"/>
      <c r="D815" s="201" t="s">
        <v>155</v>
      </c>
      <c r="E815" s="37"/>
      <c r="F815" s="202" t="s">
        <v>1268</v>
      </c>
      <c r="G815" s="37"/>
      <c r="H815" s="37"/>
      <c r="I815" s="109"/>
      <c r="J815" s="37"/>
      <c r="K815" s="37"/>
      <c r="L815" s="40"/>
      <c r="M815" s="203"/>
      <c r="N815" s="204"/>
      <c r="O815" s="65"/>
      <c r="P815" s="65"/>
      <c r="Q815" s="65"/>
      <c r="R815" s="65"/>
      <c r="S815" s="65"/>
      <c r="T815" s="66"/>
      <c r="U815" s="35"/>
      <c r="V815" s="35"/>
      <c r="W815" s="35"/>
      <c r="X815" s="35"/>
      <c r="Y815" s="35"/>
      <c r="Z815" s="35"/>
      <c r="AA815" s="35"/>
      <c r="AB815" s="35"/>
      <c r="AC815" s="35"/>
      <c r="AD815" s="35"/>
      <c r="AE815" s="35"/>
      <c r="AT815" s="18" t="s">
        <v>155</v>
      </c>
      <c r="AU815" s="18" t="s">
        <v>82</v>
      </c>
    </row>
    <row r="816" spans="1:65" s="13" customFormat="1" ht="11.25">
      <c r="B816" s="205"/>
      <c r="C816" s="206"/>
      <c r="D816" s="201" t="s">
        <v>157</v>
      </c>
      <c r="E816" s="207" t="s">
        <v>19</v>
      </c>
      <c r="F816" s="208" t="s">
        <v>1269</v>
      </c>
      <c r="G816" s="206"/>
      <c r="H816" s="209">
        <v>5.359</v>
      </c>
      <c r="I816" s="210"/>
      <c r="J816" s="206"/>
      <c r="K816" s="206"/>
      <c r="L816" s="211"/>
      <c r="M816" s="212"/>
      <c r="N816" s="213"/>
      <c r="O816" s="213"/>
      <c r="P816" s="213"/>
      <c r="Q816" s="213"/>
      <c r="R816" s="213"/>
      <c r="S816" s="213"/>
      <c r="T816" s="214"/>
      <c r="AT816" s="215" t="s">
        <v>157</v>
      </c>
      <c r="AU816" s="215" t="s">
        <v>82</v>
      </c>
      <c r="AV816" s="13" t="s">
        <v>82</v>
      </c>
      <c r="AW816" s="13" t="s">
        <v>33</v>
      </c>
      <c r="AX816" s="13" t="s">
        <v>72</v>
      </c>
      <c r="AY816" s="215" t="s">
        <v>146</v>
      </c>
    </row>
    <row r="817" spans="1:65" s="2" customFormat="1" ht="16.5" customHeight="1">
      <c r="A817" s="35"/>
      <c r="B817" s="36"/>
      <c r="C817" s="226" t="s">
        <v>1270</v>
      </c>
      <c r="D817" s="226" t="s">
        <v>580</v>
      </c>
      <c r="E817" s="227" t="s">
        <v>1271</v>
      </c>
      <c r="F817" s="228" t="s">
        <v>1272</v>
      </c>
      <c r="G817" s="229" t="s">
        <v>151</v>
      </c>
      <c r="H817" s="230">
        <v>6.1630000000000003</v>
      </c>
      <c r="I817" s="231"/>
      <c r="J817" s="232">
        <f>ROUND(I817*H817,2)</f>
        <v>0</v>
      </c>
      <c r="K817" s="228" t="s">
        <v>152</v>
      </c>
      <c r="L817" s="233"/>
      <c r="M817" s="234" t="s">
        <v>19</v>
      </c>
      <c r="N817" s="235" t="s">
        <v>43</v>
      </c>
      <c r="O817" s="65"/>
      <c r="P817" s="197">
        <f>O817*H817</f>
        <v>0</v>
      </c>
      <c r="Q817" s="197">
        <v>4.4999999999999997E-3</v>
      </c>
      <c r="R817" s="197">
        <f>Q817*H817</f>
        <v>2.7733499999999998E-2</v>
      </c>
      <c r="S817" s="197">
        <v>0</v>
      </c>
      <c r="T817" s="198">
        <f>S817*H817</f>
        <v>0</v>
      </c>
      <c r="U817" s="35"/>
      <c r="V817" s="35"/>
      <c r="W817" s="35"/>
      <c r="X817" s="35"/>
      <c r="Y817" s="35"/>
      <c r="Z817" s="35"/>
      <c r="AA817" s="35"/>
      <c r="AB817" s="35"/>
      <c r="AC817" s="35"/>
      <c r="AD817" s="35"/>
      <c r="AE817" s="35"/>
      <c r="AR817" s="199" t="s">
        <v>347</v>
      </c>
      <c r="AT817" s="199" t="s">
        <v>580</v>
      </c>
      <c r="AU817" s="199" t="s">
        <v>82</v>
      </c>
      <c r="AY817" s="18" t="s">
        <v>146</v>
      </c>
      <c r="BE817" s="200">
        <f>IF(N817="základní",J817,0)</f>
        <v>0</v>
      </c>
      <c r="BF817" s="200">
        <f>IF(N817="snížená",J817,0)</f>
        <v>0</v>
      </c>
      <c r="BG817" s="200">
        <f>IF(N817="zákl. přenesená",J817,0)</f>
        <v>0</v>
      </c>
      <c r="BH817" s="200">
        <f>IF(N817="sníž. přenesená",J817,0)</f>
        <v>0</v>
      </c>
      <c r="BI817" s="200">
        <f>IF(N817="nulová",J817,0)</f>
        <v>0</v>
      </c>
      <c r="BJ817" s="18" t="s">
        <v>80</v>
      </c>
      <c r="BK817" s="200">
        <f>ROUND(I817*H817,2)</f>
        <v>0</v>
      </c>
      <c r="BL817" s="18" t="s">
        <v>239</v>
      </c>
      <c r="BM817" s="199" t="s">
        <v>1273</v>
      </c>
    </row>
    <row r="818" spans="1:65" s="2" customFormat="1" ht="11.25">
      <c r="A818" s="35"/>
      <c r="B818" s="36"/>
      <c r="C818" s="37"/>
      <c r="D818" s="201" t="s">
        <v>155</v>
      </c>
      <c r="E818" s="37"/>
      <c r="F818" s="202" t="s">
        <v>1272</v>
      </c>
      <c r="G818" s="37"/>
      <c r="H818" s="37"/>
      <c r="I818" s="109"/>
      <c r="J818" s="37"/>
      <c r="K818" s="37"/>
      <c r="L818" s="40"/>
      <c r="M818" s="203"/>
      <c r="N818" s="204"/>
      <c r="O818" s="65"/>
      <c r="P818" s="65"/>
      <c r="Q818" s="65"/>
      <c r="R818" s="65"/>
      <c r="S818" s="65"/>
      <c r="T818" s="66"/>
      <c r="U818" s="35"/>
      <c r="V818" s="35"/>
      <c r="W818" s="35"/>
      <c r="X818" s="35"/>
      <c r="Y818" s="35"/>
      <c r="Z818" s="35"/>
      <c r="AA818" s="35"/>
      <c r="AB818" s="35"/>
      <c r="AC818" s="35"/>
      <c r="AD818" s="35"/>
      <c r="AE818" s="35"/>
      <c r="AT818" s="18" t="s">
        <v>155</v>
      </c>
      <c r="AU818" s="18" t="s">
        <v>82</v>
      </c>
    </row>
    <row r="819" spans="1:65" s="13" customFormat="1" ht="11.25">
      <c r="B819" s="205"/>
      <c r="C819" s="206"/>
      <c r="D819" s="201" t="s">
        <v>157</v>
      </c>
      <c r="E819" s="206"/>
      <c r="F819" s="208" t="s">
        <v>1274</v>
      </c>
      <c r="G819" s="206"/>
      <c r="H819" s="209">
        <v>6.1630000000000003</v>
      </c>
      <c r="I819" s="210"/>
      <c r="J819" s="206"/>
      <c r="K819" s="206"/>
      <c r="L819" s="211"/>
      <c r="M819" s="212"/>
      <c r="N819" s="213"/>
      <c r="O819" s="213"/>
      <c r="P819" s="213"/>
      <c r="Q819" s="213"/>
      <c r="R819" s="213"/>
      <c r="S819" s="213"/>
      <c r="T819" s="214"/>
      <c r="AT819" s="215" t="s">
        <v>157</v>
      </c>
      <c r="AU819" s="215" t="s">
        <v>82</v>
      </c>
      <c r="AV819" s="13" t="s">
        <v>82</v>
      </c>
      <c r="AW819" s="13" t="s">
        <v>4</v>
      </c>
      <c r="AX819" s="13" t="s">
        <v>80</v>
      </c>
      <c r="AY819" s="215" t="s">
        <v>146</v>
      </c>
    </row>
    <row r="820" spans="1:65" s="2" customFormat="1" ht="16.5" customHeight="1">
      <c r="A820" s="35"/>
      <c r="B820" s="36"/>
      <c r="C820" s="188" t="s">
        <v>1275</v>
      </c>
      <c r="D820" s="188" t="s">
        <v>148</v>
      </c>
      <c r="E820" s="189" t="s">
        <v>1276</v>
      </c>
      <c r="F820" s="190" t="s">
        <v>1277</v>
      </c>
      <c r="G820" s="191" t="s">
        <v>151</v>
      </c>
      <c r="H820" s="192">
        <v>19.911999999999999</v>
      </c>
      <c r="I820" s="193"/>
      <c r="J820" s="194">
        <f>ROUND(I820*H820,2)</f>
        <v>0</v>
      </c>
      <c r="K820" s="190" t="s">
        <v>152</v>
      </c>
      <c r="L820" s="40"/>
      <c r="M820" s="195" t="s">
        <v>19</v>
      </c>
      <c r="N820" s="196" t="s">
        <v>43</v>
      </c>
      <c r="O820" s="65"/>
      <c r="P820" s="197">
        <f>O820*H820</f>
        <v>0</v>
      </c>
      <c r="Q820" s="197">
        <v>0</v>
      </c>
      <c r="R820" s="197">
        <f>Q820*H820</f>
        <v>0</v>
      </c>
      <c r="S820" s="197">
        <v>0</v>
      </c>
      <c r="T820" s="198">
        <f>S820*H820</f>
        <v>0</v>
      </c>
      <c r="U820" s="35"/>
      <c r="V820" s="35"/>
      <c r="W820" s="35"/>
      <c r="X820" s="35"/>
      <c r="Y820" s="35"/>
      <c r="Z820" s="35"/>
      <c r="AA820" s="35"/>
      <c r="AB820" s="35"/>
      <c r="AC820" s="35"/>
      <c r="AD820" s="35"/>
      <c r="AE820" s="35"/>
      <c r="AR820" s="199" t="s">
        <v>239</v>
      </c>
      <c r="AT820" s="199" t="s">
        <v>148</v>
      </c>
      <c r="AU820" s="199" t="s">
        <v>82</v>
      </c>
      <c r="AY820" s="18" t="s">
        <v>146</v>
      </c>
      <c r="BE820" s="200">
        <f>IF(N820="základní",J820,0)</f>
        <v>0</v>
      </c>
      <c r="BF820" s="200">
        <f>IF(N820="snížená",J820,0)</f>
        <v>0</v>
      </c>
      <c r="BG820" s="200">
        <f>IF(N820="zákl. přenesená",J820,0)</f>
        <v>0</v>
      </c>
      <c r="BH820" s="200">
        <f>IF(N820="sníž. přenesená",J820,0)</f>
        <v>0</v>
      </c>
      <c r="BI820" s="200">
        <f>IF(N820="nulová",J820,0)</f>
        <v>0</v>
      </c>
      <c r="BJ820" s="18" t="s">
        <v>80</v>
      </c>
      <c r="BK820" s="200">
        <f>ROUND(I820*H820,2)</f>
        <v>0</v>
      </c>
      <c r="BL820" s="18" t="s">
        <v>239</v>
      </c>
      <c r="BM820" s="199" t="s">
        <v>1278</v>
      </c>
    </row>
    <row r="821" spans="1:65" s="2" customFormat="1" ht="11.25">
      <c r="A821" s="35"/>
      <c r="B821" s="36"/>
      <c r="C821" s="37"/>
      <c r="D821" s="201" t="s">
        <v>155</v>
      </c>
      <c r="E821" s="37"/>
      <c r="F821" s="202" t="s">
        <v>1279</v>
      </c>
      <c r="G821" s="37"/>
      <c r="H821" s="37"/>
      <c r="I821" s="109"/>
      <c r="J821" s="37"/>
      <c r="K821" s="37"/>
      <c r="L821" s="40"/>
      <c r="M821" s="203"/>
      <c r="N821" s="204"/>
      <c r="O821" s="65"/>
      <c r="P821" s="65"/>
      <c r="Q821" s="65"/>
      <c r="R821" s="65"/>
      <c r="S821" s="65"/>
      <c r="T821" s="66"/>
      <c r="U821" s="35"/>
      <c r="V821" s="35"/>
      <c r="W821" s="35"/>
      <c r="X821" s="35"/>
      <c r="Y821" s="35"/>
      <c r="Z821" s="35"/>
      <c r="AA821" s="35"/>
      <c r="AB821" s="35"/>
      <c r="AC821" s="35"/>
      <c r="AD821" s="35"/>
      <c r="AE821" s="35"/>
      <c r="AT821" s="18" t="s">
        <v>155</v>
      </c>
      <c r="AU821" s="18" t="s">
        <v>82</v>
      </c>
    </row>
    <row r="822" spans="1:65" s="13" customFormat="1" ht="11.25">
      <c r="B822" s="205"/>
      <c r="C822" s="206"/>
      <c r="D822" s="201" t="s">
        <v>157</v>
      </c>
      <c r="E822" s="207" t="s">
        <v>19</v>
      </c>
      <c r="F822" s="208" t="s">
        <v>1280</v>
      </c>
      <c r="G822" s="206"/>
      <c r="H822" s="209">
        <v>19.911999999999999</v>
      </c>
      <c r="I822" s="210"/>
      <c r="J822" s="206"/>
      <c r="K822" s="206"/>
      <c r="L822" s="211"/>
      <c r="M822" s="212"/>
      <c r="N822" s="213"/>
      <c r="O822" s="213"/>
      <c r="P822" s="213"/>
      <c r="Q822" s="213"/>
      <c r="R822" s="213"/>
      <c r="S822" s="213"/>
      <c r="T822" s="214"/>
      <c r="AT822" s="215" t="s">
        <v>157</v>
      </c>
      <c r="AU822" s="215" t="s">
        <v>82</v>
      </c>
      <c r="AV822" s="13" t="s">
        <v>82</v>
      </c>
      <c r="AW822" s="13" t="s">
        <v>33</v>
      </c>
      <c r="AX822" s="13" t="s">
        <v>72</v>
      </c>
      <c r="AY822" s="215" t="s">
        <v>146</v>
      </c>
    </row>
    <row r="823" spans="1:65" s="2" customFormat="1" ht="16.5" customHeight="1">
      <c r="A823" s="35"/>
      <c r="B823" s="36"/>
      <c r="C823" s="226" t="s">
        <v>1281</v>
      </c>
      <c r="D823" s="226" t="s">
        <v>580</v>
      </c>
      <c r="E823" s="227" t="s">
        <v>1282</v>
      </c>
      <c r="F823" s="228" t="s">
        <v>1283</v>
      </c>
      <c r="G823" s="229" t="s">
        <v>151</v>
      </c>
      <c r="H823" s="230">
        <v>22.899000000000001</v>
      </c>
      <c r="I823" s="231"/>
      <c r="J823" s="232">
        <f>ROUND(I823*H823,2)</f>
        <v>0</v>
      </c>
      <c r="K823" s="228" t="s">
        <v>152</v>
      </c>
      <c r="L823" s="233"/>
      <c r="M823" s="234" t="s">
        <v>19</v>
      </c>
      <c r="N823" s="235" t="s">
        <v>43</v>
      </c>
      <c r="O823" s="65"/>
      <c r="P823" s="197">
        <f>O823*H823</f>
        <v>0</v>
      </c>
      <c r="Q823" s="197">
        <v>2E-3</v>
      </c>
      <c r="R823" s="197">
        <f>Q823*H823</f>
        <v>4.5798000000000005E-2</v>
      </c>
      <c r="S823" s="197">
        <v>0</v>
      </c>
      <c r="T823" s="198">
        <f>S823*H823</f>
        <v>0</v>
      </c>
      <c r="U823" s="35"/>
      <c r="V823" s="35"/>
      <c r="W823" s="35"/>
      <c r="X823" s="35"/>
      <c r="Y823" s="35"/>
      <c r="Z823" s="35"/>
      <c r="AA823" s="35"/>
      <c r="AB823" s="35"/>
      <c r="AC823" s="35"/>
      <c r="AD823" s="35"/>
      <c r="AE823" s="35"/>
      <c r="AR823" s="199" t="s">
        <v>347</v>
      </c>
      <c r="AT823" s="199" t="s">
        <v>580</v>
      </c>
      <c r="AU823" s="199" t="s">
        <v>82</v>
      </c>
      <c r="AY823" s="18" t="s">
        <v>146</v>
      </c>
      <c r="BE823" s="200">
        <f>IF(N823="základní",J823,0)</f>
        <v>0</v>
      </c>
      <c r="BF823" s="200">
        <f>IF(N823="snížená",J823,0)</f>
        <v>0</v>
      </c>
      <c r="BG823" s="200">
        <f>IF(N823="zákl. přenesená",J823,0)</f>
        <v>0</v>
      </c>
      <c r="BH823" s="200">
        <f>IF(N823="sníž. přenesená",J823,0)</f>
        <v>0</v>
      </c>
      <c r="BI823" s="200">
        <f>IF(N823="nulová",J823,0)</f>
        <v>0</v>
      </c>
      <c r="BJ823" s="18" t="s">
        <v>80</v>
      </c>
      <c r="BK823" s="200">
        <f>ROUND(I823*H823,2)</f>
        <v>0</v>
      </c>
      <c r="BL823" s="18" t="s">
        <v>239</v>
      </c>
      <c r="BM823" s="199" t="s">
        <v>1284</v>
      </c>
    </row>
    <row r="824" spans="1:65" s="2" customFormat="1" ht="11.25">
      <c r="A824" s="35"/>
      <c r="B824" s="36"/>
      <c r="C824" s="37"/>
      <c r="D824" s="201" t="s">
        <v>155</v>
      </c>
      <c r="E824" s="37"/>
      <c r="F824" s="202" t="s">
        <v>1283</v>
      </c>
      <c r="G824" s="37"/>
      <c r="H824" s="37"/>
      <c r="I824" s="109"/>
      <c r="J824" s="37"/>
      <c r="K824" s="37"/>
      <c r="L824" s="40"/>
      <c r="M824" s="203"/>
      <c r="N824" s="204"/>
      <c r="O824" s="65"/>
      <c r="P824" s="65"/>
      <c r="Q824" s="65"/>
      <c r="R824" s="65"/>
      <c r="S824" s="65"/>
      <c r="T824" s="66"/>
      <c r="U824" s="35"/>
      <c r="V824" s="35"/>
      <c r="W824" s="35"/>
      <c r="X824" s="35"/>
      <c r="Y824" s="35"/>
      <c r="Z824" s="35"/>
      <c r="AA824" s="35"/>
      <c r="AB824" s="35"/>
      <c r="AC824" s="35"/>
      <c r="AD824" s="35"/>
      <c r="AE824" s="35"/>
      <c r="AT824" s="18" t="s">
        <v>155</v>
      </c>
      <c r="AU824" s="18" t="s">
        <v>82</v>
      </c>
    </row>
    <row r="825" spans="1:65" s="13" customFormat="1" ht="11.25">
      <c r="B825" s="205"/>
      <c r="C825" s="206"/>
      <c r="D825" s="201" t="s">
        <v>157</v>
      </c>
      <c r="E825" s="206"/>
      <c r="F825" s="208" t="s">
        <v>1285</v>
      </c>
      <c r="G825" s="206"/>
      <c r="H825" s="209">
        <v>22.899000000000001</v>
      </c>
      <c r="I825" s="210"/>
      <c r="J825" s="206"/>
      <c r="K825" s="206"/>
      <c r="L825" s="211"/>
      <c r="M825" s="212"/>
      <c r="N825" s="213"/>
      <c r="O825" s="213"/>
      <c r="P825" s="213"/>
      <c r="Q825" s="213"/>
      <c r="R825" s="213"/>
      <c r="S825" s="213"/>
      <c r="T825" s="214"/>
      <c r="AT825" s="215" t="s">
        <v>157</v>
      </c>
      <c r="AU825" s="215" t="s">
        <v>82</v>
      </c>
      <c r="AV825" s="13" t="s">
        <v>82</v>
      </c>
      <c r="AW825" s="13" t="s">
        <v>4</v>
      </c>
      <c r="AX825" s="13" t="s">
        <v>80</v>
      </c>
      <c r="AY825" s="215" t="s">
        <v>146</v>
      </c>
    </row>
    <row r="826" spans="1:65" s="2" customFormat="1" ht="16.5" customHeight="1">
      <c r="A826" s="35"/>
      <c r="B826" s="36"/>
      <c r="C826" s="188" t="s">
        <v>1286</v>
      </c>
      <c r="D826" s="188" t="s">
        <v>148</v>
      </c>
      <c r="E826" s="189" t="s">
        <v>1287</v>
      </c>
      <c r="F826" s="190" t="s">
        <v>1288</v>
      </c>
      <c r="G826" s="191" t="s">
        <v>151</v>
      </c>
      <c r="H826" s="192">
        <v>19.911999999999999</v>
      </c>
      <c r="I826" s="193"/>
      <c r="J826" s="194">
        <f>ROUND(I826*H826,2)</f>
        <v>0</v>
      </c>
      <c r="K826" s="190" t="s">
        <v>19</v>
      </c>
      <c r="L826" s="40"/>
      <c r="M826" s="195" t="s">
        <v>19</v>
      </c>
      <c r="N826" s="196" t="s">
        <v>43</v>
      </c>
      <c r="O826" s="65"/>
      <c r="P826" s="197">
        <f>O826*H826</f>
        <v>0</v>
      </c>
      <c r="Q826" s="197">
        <v>0</v>
      </c>
      <c r="R826" s="197">
        <f>Q826*H826</f>
        <v>0</v>
      </c>
      <c r="S826" s="197">
        <v>0</v>
      </c>
      <c r="T826" s="198">
        <f>S826*H826</f>
        <v>0</v>
      </c>
      <c r="U826" s="35"/>
      <c r="V826" s="35"/>
      <c r="W826" s="35"/>
      <c r="X826" s="35"/>
      <c r="Y826" s="35"/>
      <c r="Z826" s="35"/>
      <c r="AA826" s="35"/>
      <c r="AB826" s="35"/>
      <c r="AC826" s="35"/>
      <c r="AD826" s="35"/>
      <c r="AE826" s="35"/>
      <c r="AR826" s="199" t="s">
        <v>239</v>
      </c>
      <c r="AT826" s="199" t="s">
        <v>148</v>
      </c>
      <c r="AU826" s="199" t="s">
        <v>82</v>
      </c>
      <c r="AY826" s="18" t="s">
        <v>146</v>
      </c>
      <c r="BE826" s="200">
        <f>IF(N826="základní",J826,0)</f>
        <v>0</v>
      </c>
      <c r="BF826" s="200">
        <f>IF(N826="snížená",J826,0)</f>
        <v>0</v>
      </c>
      <c r="BG826" s="200">
        <f>IF(N826="zákl. přenesená",J826,0)</f>
        <v>0</v>
      </c>
      <c r="BH826" s="200">
        <f>IF(N826="sníž. přenesená",J826,0)</f>
        <v>0</v>
      </c>
      <c r="BI826" s="200">
        <f>IF(N826="nulová",J826,0)</f>
        <v>0</v>
      </c>
      <c r="BJ826" s="18" t="s">
        <v>80</v>
      </c>
      <c r="BK826" s="200">
        <f>ROUND(I826*H826,2)</f>
        <v>0</v>
      </c>
      <c r="BL826" s="18" t="s">
        <v>239</v>
      </c>
      <c r="BM826" s="199" t="s">
        <v>1289</v>
      </c>
    </row>
    <row r="827" spans="1:65" s="2" customFormat="1" ht="11.25">
      <c r="A827" s="35"/>
      <c r="B827" s="36"/>
      <c r="C827" s="37"/>
      <c r="D827" s="201" t="s">
        <v>155</v>
      </c>
      <c r="E827" s="37"/>
      <c r="F827" s="202" t="s">
        <v>1288</v>
      </c>
      <c r="G827" s="37"/>
      <c r="H827" s="37"/>
      <c r="I827" s="109"/>
      <c r="J827" s="37"/>
      <c r="K827" s="37"/>
      <c r="L827" s="40"/>
      <c r="M827" s="203"/>
      <c r="N827" s="204"/>
      <c r="O827" s="65"/>
      <c r="P827" s="65"/>
      <c r="Q827" s="65"/>
      <c r="R827" s="65"/>
      <c r="S827" s="65"/>
      <c r="T827" s="66"/>
      <c r="U827" s="35"/>
      <c r="V827" s="35"/>
      <c r="W827" s="35"/>
      <c r="X827" s="35"/>
      <c r="Y827" s="35"/>
      <c r="Z827" s="35"/>
      <c r="AA827" s="35"/>
      <c r="AB827" s="35"/>
      <c r="AC827" s="35"/>
      <c r="AD827" s="35"/>
      <c r="AE827" s="35"/>
      <c r="AT827" s="18" t="s">
        <v>155</v>
      </c>
      <c r="AU827" s="18" t="s">
        <v>82</v>
      </c>
    </row>
    <row r="828" spans="1:65" s="13" customFormat="1" ht="11.25">
      <c r="B828" s="205"/>
      <c r="C828" s="206"/>
      <c r="D828" s="201" t="s">
        <v>157</v>
      </c>
      <c r="E828" s="207" t="s">
        <v>19</v>
      </c>
      <c r="F828" s="208" t="s">
        <v>1280</v>
      </c>
      <c r="G828" s="206"/>
      <c r="H828" s="209">
        <v>19.911999999999999</v>
      </c>
      <c r="I828" s="210"/>
      <c r="J828" s="206"/>
      <c r="K828" s="206"/>
      <c r="L828" s="211"/>
      <c r="M828" s="212"/>
      <c r="N828" s="213"/>
      <c r="O828" s="213"/>
      <c r="P828" s="213"/>
      <c r="Q828" s="213"/>
      <c r="R828" s="213"/>
      <c r="S828" s="213"/>
      <c r="T828" s="214"/>
      <c r="AT828" s="215" t="s">
        <v>157</v>
      </c>
      <c r="AU828" s="215" t="s">
        <v>82</v>
      </c>
      <c r="AV828" s="13" t="s">
        <v>82</v>
      </c>
      <c r="AW828" s="13" t="s">
        <v>33</v>
      </c>
      <c r="AX828" s="13" t="s">
        <v>72</v>
      </c>
      <c r="AY828" s="215" t="s">
        <v>146</v>
      </c>
    </row>
    <row r="829" spans="1:65" s="2" customFormat="1" ht="24" customHeight="1">
      <c r="A829" s="35"/>
      <c r="B829" s="36"/>
      <c r="C829" s="226" t="s">
        <v>1290</v>
      </c>
      <c r="D829" s="226" t="s">
        <v>580</v>
      </c>
      <c r="E829" s="227" t="s">
        <v>1291</v>
      </c>
      <c r="F829" s="228" t="s">
        <v>1292</v>
      </c>
      <c r="G829" s="229" t="s">
        <v>151</v>
      </c>
      <c r="H829" s="230">
        <v>22.899000000000001</v>
      </c>
      <c r="I829" s="231"/>
      <c r="J829" s="232">
        <f>ROUND(I829*H829,2)</f>
        <v>0</v>
      </c>
      <c r="K829" s="228" t="s">
        <v>19</v>
      </c>
      <c r="L829" s="233"/>
      <c r="M829" s="234" t="s">
        <v>19</v>
      </c>
      <c r="N829" s="235" t="s">
        <v>43</v>
      </c>
      <c r="O829" s="65"/>
      <c r="P829" s="197">
        <f>O829*H829</f>
        <v>0</v>
      </c>
      <c r="Q829" s="197">
        <v>6.8999999999999999E-3</v>
      </c>
      <c r="R829" s="197">
        <f>Q829*H829</f>
        <v>0.15800310000000001</v>
      </c>
      <c r="S829" s="197">
        <v>0</v>
      </c>
      <c r="T829" s="198">
        <f>S829*H829</f>
        <v>0</v>
      </c>
      <c r="U829" s="35"/>
      <c r="V829" s="35"/>
      <c r="W829" s="35"/>
      <c r="X829" s="35"/>
      <c r="Y829" s="35"/>
      <c r="Z829" s="35"/>
      <c r="AA829" s="35"/>
      <c r="AB829" s="35"/>
      <c r="AC829" s="35"/>
      <c r="AD829" s="35"/>
      <c r="AE829" s="35"/>
      <c r="AR829" s="199" t="s">
        <v>347</v>
      </c>
      <c r="AT829" s="199" t="s">
        <v>580</v>
      </c>
      <c r="AU829" s="199" t="s">
        <v>82</v>
      </c>
      <c r="AY829" s="18" t="s">
        <v>146</v>
      </c>
      <c r="BE829" s="200">
        <f>IF(N829="základní",J829,0)</f>
        <v>0</v>
      </c>
      <c r="BF829" s="200">
        <f>IF(N829="snížená",J829,0)</f>
        <v>0</v>
      </c>
      <c r="BG829" s="200">
        <f>IF(N829="zákl. přenesená",J829,0)</f>
        <v>0</v>
      </c>
      <c r="BH829" s="200">
        <f>IF(N829="sníž. přenesená",J829,0)</f>
        <v>0</v>
      </c>
      <c r="BI829" s="200">
        <f>IF(N829="nulová",J829,0)</f>
        <v>0</v>
      </c>
      <c r="BJ829" s="18" t="s">
        <v>80</v>
      </c>
      <c r="BK829" s="200">
        <f>ROUND(I829*H829,2)</f>
        <v>0</v>
      </c>
      <c r="BL829" s="18" t="s">
        <v>239</v>
      </c>
      <c r="BM829" s="199" t="s">
        <v>1293</v>
      </c>
    </row>
    <row r="830" spans="1:65" s="2" customFormat="1" ht="19.5">
      <c r="A830" s="35"/>
      <c r="B830" s="36"/>
      <c r="C830" s="37"/>
      <c r="D830" s="201" t="s">
        <v>155</v>
      </c>
      <c r="E830" s="37"/>
      <c r="F830" s="202" t="s">
        <v>1292</v>
      </c>
      <c r="G830" s="37"/>
      <c r="H830" s="37"/>
      <c r="I830" s="109"/>
      <c r="J830" s="37"/>
      <c r="K830" s="37"/>
      <c r="L830" s="40"/>
      <c r="M830" s="203"/>
      <c r="N830" s="204"/>
      <c r="O830" s="65"/>
      <c r="P830" s="65"/>
      <c r="Q830" s="65"/>
      <c r="R830" s="65"/>
      <c r="S830" s="65"/>
      <c r="T830" s="66"/>
      <c r="U830" s="35"/>
      <c r="V830" s="35"/>
      <c r="W830" s="35"/>
      <c r="X830" s="35"/>
      <c r="Y830" s="35"/>
      <c r="Z830" s="35"/>
      <c r="AA830" s="35"/>
      <c r="AB830" s="35"/>
      <c r="AC830" s="35"/>
      <c r="AD830" s="35"/>
      <c r="AE830" s="35"/>
      <c r="AT830" s="18" t="s">
        <v>155</v>
      </c>
      <c r="AU830" s="18" t="s">
        <v>82</v>
      </c>
    </row>
    <row r="831" spans="1:65" s="13" customFormat="1" ht="11.25">
      <c r="B831" s="205"/>
      <c r="C831" s="206"/>
      <c r="D831" s="201" t="s">
        <v>157</v>
      </c>
      <c r="E831" s="206"/>
      <c r="F831" s="208" t="s">
        <v>1285</v>
      </c>
      <c r="G831" s="206"/>
      <c r="H831" s="209">
        <v>22.899000000000001</v>
      </c>
      <c r="I831" s="210"/>
      <c r="J831" s="206"/>
      <c r="K831" s="206"/>
      <c r="L831" s="211"/>
      <c r="M831" s="212"/>
      <c r="N831" s="213"/>
      <c r="O831" s="213"/>
      <c r="P831" s="213"/>
      <c r="Q831" s="213"/>
      <c r="R831" s="213"/>
      <c r="S831" s="213"/>
      <c r="T831" s="214"/>
      <c r="AT831" s="215" t="s">
        <v>157</v>
      </c>
      <c r="AU831" s="215" t="s">
        <v>82</v>
      </c>
      <c r="AV831" s="13" t="s">
        <v>82</v>
      </c>
      <c r="AW831" s="13" t="s">
        <v>4</v>
      </c>
      <c r="AX831" s="13" t="s">
        <v>80</v>
      </c>
      <c r="AY831" s="215" t="s">
        <v>146</v>
      </c>
    </row>
    <row r="832" spans="1:65" s="2" customFormat="1" ht="16.5" customHeight="1">
      <c r="A832" s="35"/>
      <c r="B832" s="36"/>
      <c r="C832" s="188" t="s">
        <v>1294</v>
      </c>
      <c r="D832" s="188" t="s">
        <v>148</v>
      </c>
      <c r="E832" s="189" t="s">
        <v>1295</v>
      </c>
      <c r="F832" s="190" t="s">
        <v>1296</v>
      </c>
      <c r="G832" s="191" t="s">
        <v>1259</v>
      </c>
      <c r="H832" s="237"/>
      <c r="I832" s="193"/>
      <c r="J832" s="194">
        <f>ROUND(I832*H832,2)</f>
        <v>0</v>
      </c>
      <c r="K832" s="190" t="s">
        <v>152</v>
      </c>
      <c r="L832" s="40"/>
      <c r="M832" s="195" t="s">
        <v>19</v>
      </c>
      <c r="N832" s="196" t="s">
        <v>43</v>
      </c>
      <c r="O832" s="65"/>
      <c r="P832" s="197">
        <f>O832*H832</f>
        <v>0</v>
      </c>
      <c r="Q832" s="197">
        <v>0</v>
      </c>
      <c r="R832" s="197">
        <f>Q832*H832</f>
        <v>0</v>
      </c>
      <c r="S832" s="197">
        <v>0</v>
      </c>
      <c r="T832" s="198">
        <f>S832*H832</f>
        <v>0</v>
      </c>
      <c r="U832" s="35"/>
      <c r="V832" s="35"/>
      <c r="W832" s="35"/>
      <c r="X832" s="35"/>
      <c r="Y832" s="35"/>
      <c r="Z832" s="35"/>
      <c r="AA832" s="35"/>
      <c r="AB832" s="35"/>
      <c r="AC832" s="35"/>
      <c r="AD832" s="35"/>
      <c r="AE832" s="35"/>
      <c r="AR832" s="199" t="s">
        <v>239</v>
      </c>
      <c r="AT832" s="199" t="s">
        <v>148</v>
      </c>
      <c r="AU832" s="199" t="s">
        <v>82</v>
      </c>
      <c r="AY832" s="18" t="s">
        <v>146</v>
      </c>
      <c r="BE832" s="200">
        <f>IF(N832="základní",J832,0)</f>
        <v>0</v>
      </c>
      <c r="BF832" s="200">
        <f>IF(N832="snížená",J832,0)</f>
        <v>0</v>
      </c>
      <c r="BG832" s="200">
        <f>IF(N832="zákl. přenesená",J832,0)</f>
        <v>0</v>
      </c>
      <c r="BH832" s="200">
        <f>IF(N832="sníž. přenesená",J832,0)</f>
        <v>0</v>
      </c>
      <c r="BI832" s="200">
        <f>IF(N832="nulová",J832,0)</f>
        <v>0</v>
      </c>
      <c r="BJ832" s="18" t="s">
        <v>80</v>
      </c>
      <c r="BK832" s="200">
        <f>ROUND(I832*H832,2)</f>
        <v>0</v>
      </c>
      <c r="BL832" s="18" t="s">
        <v>239</v>
      </c>
      <c r="BM832" s="199" t="s">
        <v>1297</v>
      </c>
    </row>
    <row r="833" spans="1:65" s="2" customFormat="1" ht="19.5">
      <c r="A833" s="35"/>
      <c r="B833" s="36"/>
      <c r="C833" s="37"/>
      <c r="D833" s="201" t="s">
        <v>155</v>
      </c>
      <c r="E833" s="37"/>
      <c r="F833" s="202" t="s">
        <v>1298</v>
      </c>
      <c r="G833" s="37"/>
      <c r="H833" s="37"/>
      <c r="I833" s="109"/>
      <c r="J833" s="37"/>
      <c r="K833" s="37"/>
      <c r="L833" s="40"/>
      <c r="M833" s="203"/>
      <c r="N833" s="204"/>
      <c r="O833" s="65"/>
      <c r="P833" s="65"/>
      <c r="Q833" s="65"/>
      <c r="R833" s="65"/>
      <c r="S833" s="65"/>
      <c r="T833" s="66"/>
      <c r="U833" s="35"/>
      <c r="V833" s="35"/>
      <c r="W833" s="35"/>
      <c r="X833" s="35"/>
      <c r="Y833" s="35"/>
      <c r="Z833" s="35"/>
      <c r="AA833" s="35"/>
      <c r="AB833" s="35"/>
      <c r="AC833" s="35"/>
      <c r="AD833" s="35"/>
      <c r="AE833" s="35"/>
      <c r="AT833" s="18" t="s">
        <v>155</v>
      </c>
      <c r="AU833" s="18" t="s">
        <v>82</v>
      </c>
    </row>
    <row r="834" spans="1:65" s="12" customFormat="1" ht="22.9" customHeight="1">
      <c r="B834" s="172"/>
      <c r="C834" s="173"/>
      <c r="D834" s="174" t="s">
        <v>71</v>
      </c>
      <c r="E834" s="186" t="s">
        <v>1299</v>
      </c>
      <c r="F834" s="186" t="s">
        <v>1300</v>
      </c>
      <c r="G834" s="173"/>
      <c r="H834" s="173"/>
      <c r="I834" s="176"/>
      <c r="J834" s="187">
        <f>BK834</f>
        <v>0</v>
      </c>
      <c r="K834" s="173"/>
      <c r="L834" s="178"/>
      <c r="M834" s="179"/>
      <c r="N834" s="180"/>
      <c r="O834" s="180"/>
      <c r="P834" s="181">
        <f>SUM(P835:P865)</f>
        <v>0</v>
      </c>
      <c r="Q834" s="180"/>
      <c r="R834" s="181">
        <f>SUM(R835:R865)</f>
        <v>0.24891317000000002</v>
      </c>
      <c r="S834" s="180"/>
      <c r="T834" s="182">
        <f>SUM(T835:T865)</f>
        <v>0</v>
      </c>
      <c r="AR834" s="183" t="s">
        <v>82</v>
      </c>
      <c r="AT834" s="184" t="s">
        <v>71</v>
      </c>
      <c r="AU834" s="184" t="s">
        <v>80</v>
      </c>
      <c r="AY834" s="183" t="s">
        <v>146</v>
      </c>
      <c r="BK834" s="185">
        <f>SUM(BK835:BK865)</f>
        <v>0</v>
      </c>
    </row>
    <row r="835" spans="1:65" s="2" customFormat="1" ht="16.5" customHeight="1">
      <c r="A835" s="35"/>
      <c r="B835" s="36"/>
      <c r="C835" s="188" t="s">
        <v>1301</v>
      </c>
      <c r="D835" s="188" t="s">
        <v>148</v>
      </c>
      <c r="E835" s="189" t="s">
        <v>1302</v>
      </c>
      <c r="F835" s="190" t="s">
        <v>1303</v>
      </c>
      <c r="G835" s="191" t="s">
        <v>151</v>
      </c>
      <c r="H835" s="192">
        <v>19.555</v>
      </c>
      <c r="I835" s="193"/>
      <c r="J835" s="194">
        <f>ROUND(I835*H835,2)</f>
        <v>0</v>
      </c>
      <c r="K835" s="190" t="s">
        <v>152</v>
      </c>
      <c r="L835" s="40"/>
      <c r="M835" s="195" t="s">
        <v>19</v>
      </c>
      <c r="N835" s="196" t="s">
        <v>43</v>
      </c>
      <c r="O835" s="65"/>
      <c r="P835" s="197">
        <f>O835*H835</f>
        <v>0</v>
      </c>
      <c r="Q835" s="197">
        <v>3.0000000000000001E-3</v>
      </c>
      <c r="R835" s="197">
        <f>Q835*H835</f>
        <v>5.8665000000000002E-2</v>
      </c>
      <c r="S835" s="197">
        <v>0</v>
      </c>
      <c r="T835" s="198">
        <f>S835*H835</f>
        <v>0</v>
      </c>
      <c r="U835" s="35"/>
      <c r="V835" s="35"/>
      <c r="W835" s="35"/>
      <c r="X835" s="35"/>
      <c r="Y835" s="35"/>
      <c r="Z835" s="35"/>
      <c r="AA835" s="35"/>
      <c r="AB835" s="35"/>
      <c r="AC835" s="35"/>
      <c r="AD835" s="35"/>
      <c r="AE835" s="35"/>
      <c r="AR835" s="199" t="s">
        <v>239</v>
      </c>
      <c r="AT835" s="199" t="s">
        <v>148</v>
      </c>
      <c r="AU835" s="199" t="s">
        <v>82</v>
      </c>
      <c r="AY835" s="18" t="s">
        <v>146</v>
      </c>
      <c r="BE835" s="200">
        <f>IF(N835="základní",J835,0)</f>
        <v>0</v>
      </c>
      <c r="BF835" s="200">
        <f>IF(N835="snížená",J835,0)</f>
        <v>0</v>
      </c>
      <c r="BG835" s="200">
        <f>IF(N835="zákl. přenesená",J835,0)</f>
        <v>0</v>
      </c>
      <c r="BH835" s="200">
        <f>IF(N835="sníž. přenesená",J835,0)</f>
        <v>0</v>
      </c>
      <c r="BI835" s="200">
        <f>IF(N835="nulová",J835,0)</f>
        <v>0</v>
      </c>
      <c r="BJ835" s="18" t="s">
        <v>80</v>
      </c>
      <c r="BK835" s="200">
        <f>ROUND(I835*H835,2)</f>
        <v>0</v>
      </c>
      <c r="BL835" s="18" t="s">
        <v>239</v>
      </c>
      <c r="BM835" s="199" t="s">
        <v>1304</v>
      </c>
    </row>
    <row r="836" spans="1:65" s="2" customFormat="1" ht="11.25">
      <c r="A836" s="35"/>
      <c r="B836" s="36"/>
      <c r="C836" s="37"/>
      <c r="D836" s="201" t="s">
        <v>155</v>
      </c>
      <c r="E836" s="37"/>
      <c r="F836" s="202" t="s">
        <v>1305</v>
      </c>
      <c r="G836" s="37"/>
      <c r="H836" s="37"/>
      <c r="I836" s="109"/>
      <c r="J836" s="37"/>
      <c r="K836" s="37"/>
      <c r="L836" s="40"/>
      <c r="M836" s="203"/>
      <c r="N836" s="204"/>
      <c r="O836" s="65"/>
      <c r="P836" s="65"/>
      <c r="Q836" s="65"/>
      <c r="R836" s="65"/>
      <c r="S836" s="65"/>
      <c r="T836" s="66"/>
      <c r="U836" s="35"/>
      <c r="V836" s="35"/>
      <c r="W836" s="35"/>
      <c r="X836" s="35"/>
      <c r="Y836" s="35"/>
      <c r="Z836" s="35"/>
      <c r="AA836" s="35"/>
      <c r="AB836" s="35"/>
      <c r="AC836" s="35"/>
      <c r="AD836" s="35"/>
      <c r="AE836" s="35"/>
      <c r="AT836" s="18" t="s">
        <v>155</v>
      </c>
      <c r="AU836" s="18" t="s">
        <v>82</v>
      </c>
    </row>
    <row r="837" spans="1:65" s="14" customFormat="1" ht="11.25">
      <c r="B837" s="216"/>
      <c r="C837" s="217"/>
      <c r="D837" s="201" t="s">
        <v>157</v>
      </c>
      <c r="E837" s="218" t="s">
        <v>19</v>
      </c>
      <c r="F837" s="219" t="s">
        <v>173</v>
      </c>
      <c r="G837" s="217"/>
      <c r="H837" s="218" t="s">
        <v>19</v>
      </c>
      <c r="I837" s="220"/>
      <c r="J837" s="217"/>
      <c r="K837" s="217"/>
      <c r="L837" s="221"/>
      <c r="M837" s="222"/>
      <c r="N837" s="223"/>
      <c r="O837" s="223"/>
      <c r="P837" s="223"/>
      <c r="Q837" s="223"/>
      <c r="R837" s="223"/>
      <c r="S837" s="223"/>
      <c r="T837" s="224"/>
      <c r="AT837" s="225" t="s">
        <v>157</v>
      </c>
      <c r="AU837" s="225" t="s">
        <v>82</v>
      </c>
      <c r="AV837" s="14" t="s">
        <v>80</v>
      </c>
      <c r="AW837" s="14" t="s">
        <v>33</v>
      </c>
      <c r="AX837" s="14" t="s">
        <v>72</v>
      </c>
      <c r="AY837" s="225" t="s">
        <v>146</v>
      </c>
    </row>
    <row r="838" spans="1:65" s="13" customFormat="1" ht="11.25">
      <c r="B838" s="205"/>
      <c r="C838" s="206"/>
      <c r="D838" s="201" t="s">
        <v>157</v>
      </c>
      <c r="E838" s="207" t="s">
        <v>19</v>
      </c>
      <c r="F838" s="208" t="s">
        <v>1306</v>
      </c>
      <c r="G838" s="206"/>
      <c r="H838" s="209">
        <v>8.08</v>
      </c>
      <c r="I838" s="210"/>
      <c r="J838" s="206"/>
      <c r="K838" s="206"/>
      <c r="L838" s="211"/>
      <c r="M838" s="212"/>
      <c r="N838" s="213"/>
      <c r="O838" s="213"/>
      <c r="P838" s="213"/>
      <c r="Q838" s="213"/>
      <c r="R838" s="213"/>
      <c r="S838" s="213"/>
      <c r="T838" s="214"/>
      <c r="AT838" s="215" t="s">
        <v>157</v>
      </c>
      <c r="AU838" s="215" t="s">
        <v>82</v>
      </c>
      <c r="AV838" s="13" t="s">
        <v>82</v>
      </c>
      <c r="AW838" s="13" t="s">
        <v>33</v>
      </c>
      <c r="AX838" s="13" t="s">
        <v>72</v>
      </c>
      <c r="AY838" s="215" t="s">
        <v>146</v>
      </c>
    </row>
    <row r="839" spans="1:65" s="13" customFormat="1" ht="11.25">
      <c r="B839" s="205"/>
      <c r="C839" s="206"/>
      <c r="D839" s="201" t="s">
        <v>157</v>
      </c>
      <c r="E839" s="207" t="s">
        <v>19</v>
      </c>
      <c r="F839" s="208" t="s">
        <v>1307</v>
      </c>
      <c r="G839" s="206"/>
      <c r="H839" s="209">
        <v>11.475</v>
      </c>
      <c r="I839" s="210"/>
      <c r="J839" s="206"/>
      <c r="K839" s="206"/>
      <c r="L839" s="211"/>
      <c r="M839" s="212"/>
      <c r="N839" s="213"/>
      <c r="O839" s="213"/>
      <c r="P839" s="213"/>
      <c r="Q839" s="213"/>
      <c r="R839" s="213"/>
      <c r="S839" s="213"/>
      <c r="T839" s="214"/>
      <c r="AT839" s="215" t="s">
        <v>157</v>
      </c>
      <c r="AU839" s="215" t="s">
        <v>82</v>
      </c>
      <c r="AV839" s="13" t="s">
        <v>82</v>
      </c>
      <c r="AW839" s="13" t="s">
        <v>33</v>
      </c>
      <c r="AX839" s="13" t="s">
        <v>72</v>
      </c>
      <c r="AY839" s="215" t="s">
        <v>146</v>
      </c>
    </row>
    <row r="840" spans="1:65" s="2" customFormat="1" ht="16.5" customHeight="1">
      <c r="A840" s="35"/>
      <c r="B840" s="36"/>
      <c r="C840" s="226" t="s">
        <v>1308</v>
      </c>
      <c r="D840" s="226" t="s">
        <v>580</v>
      </c>
      <c r="E840" s="227" t="s">
        <v>1309</v>
      </c>
      <c r="F840" s="228" t="s">
        <v>1310</v>
      </c>
      <c r="G840" s="229" t="s">
        <v>151</v>
      </c>
      <c r="H840" s="230">
        <v>8.2420000000000009</v>
      </c>
      <c r="I840" s="231"/>
      <c r="J840" s="232">
        <f>ROUND(I840*H840,2)</f>
        <v>0</v>
      </c>
      <c r="K840" s="228" t="s">
        <v>152</v>
      </c>
      <c r="L840" s="233"/>
      <c r="M840" s="234" t="s">
        <v>19</v>
      </c>
      <c r="N840" s="235" t="s">
        <v>43</v>
      </c>
      <c r="O840" s="65"/>
      <c r="P840" s="197">
        <f>O840*H840</f>
        <v>0</v>
      </c>
      <c r="Q840" s="197">
        <v>3.5000000000000001E-3</v>
      </c>
      <c r="R840" s="197">
        <f>Q840*H840</f>
        <v>2.8847000000000005E-2</v>
      </c>
      <c r="S840" s="197">
        <v>0</v>
      </c>
      <c r="T840" s="198">
        <f>S840*H840</f>
        <v>0</v>
      </c>
      <c r="U840" s="35"/>
      <c r="V840" s="35"/>
      <c r="W840" s="35"/>
      <c r="X840" s="35"/>
      <c r="Y840" s="35"/>
      <c r="Z840" s="35"/>
      <c r="AA840" s="35"/>
      <c r="AB840" s="35"/>
      <c r="AC840" s="35"/>
      <c r="AD840" s="35"/>
      <c r="AE840" s="35"/>
      <c r="AR840" s="199" t="s">
        <v>347</v>
      </c>
      <c r="AT840" s="199" t="s">
        <v>580</v>
      </c>
      <c r="AU840" s="199" t="s">
        <v>82</v>
      </c>
      <c r="AY840" s="18" t="s">
        <v>146</v>
      </c>
      <c r="BE840" s="200">
        <f>IF(N840="základní",J840,0)</f>
        <v>0</v>
      </c>
      <c r="BF840" s="200">
        <f>IF(N840="snížená",J840,0)</f>
        <v>0</v>
      </c>
      <c r="BG840" s="200">
        <f>IF(N840="zákl. přenesená",J840,0)</f>
        <v>0</v>
      </c>
      <c r="BH840" s="200">
        <f>IF(N840="sníž. přenesená",J840,0)</f>
        <v>0</v>
      </c>
      <c r="BI840" s="200">
        <f>IF(N840="nulová",J840,0)</f>
        <v>0</v>
      </c>
      <c r="BJ840" s="18" t="s">
        <v>80</v>
      </c>
      <c r="BK840" s="200">
        <f>ROUND(I840*H840,2)</f>
        <v>0</v>
      </c>
      <c r="BL840" s="18" t="s">
        <v>239</v>
      </c>
      <c r="BM840" s="199" t="s">
        <v>1311</v>
      </c>
    </row>
    <row r="841" spans="1:65" s="2" customFormat="1" ht="11.25">
      <c r="A841" s="35"/>
      <c r="B841" s="36"/>
      <c r="C841" s="37"/>
      <c r="D841" s="201" t="s">
        <v>155</v>
      </c>
      <c r="E841" s="37"/>
      <c r="F841" s="202" t="s">
        <v>1310</v>
      </c>
      <c r="G841" s="37"/>
      <c r="H841" s="37"/>
      <c r="I841" s="109"/>
      <c r="J841" s="37"/>
      <c r="K841" s="37"/>
      <c r="L841" s="40"/>
      <c r="M841" s="203"/>
      <c r="N841" s="204"/>
      <c r="O841" s="65"/>
      <c r="P841" s="65"/>
      <c r="Q841" s="65"/>
      <c r="R841" s="65"/>
      <c r="S841" s="65"/>
      <c r="T841" s="66"/>
      <c r="U841" s="35"/>
      <c r="V841" s="35"/>
      <c r="W841" s="35"/>
      <c r="X841" s="35"/>
      <c r="Y841" s="35"/>
      <c r="Z841" s="35"/>
      <c r="AA841" s="35"/>
      <c r="AB841" s="35"/>
      <c r="AC841" s="35"/>
      <c r="AD841" s="35"/>
      <c r="AE841" s="35"/>
      <c r="AT841" s="18" t="s">
        <v>155</v>
      </c>
      <c r="AU841" s="18" t="s">
        <v>82</v>
      </c>
    </row>
    <row r="842" spans="1:65" s="14" customFormat="1" ht="11.25">
      <c r="B842" s="216"/>
      <c r="C842" s="217"/>
      <c r="D842" s="201" t="s">
        <v>157</v>
      </c>
      <c r="E842" s="218" t="s">
        <v>19</v>
      </c>
      <c r="F842" s="219" t="s">
        <v>173</v>
      </c>
      <c r="G842" s="217"/>
      <c r="H842" s="218" t="s">
        <v>19</v>
      </c>
      <c r="I842" s="220"/>
      <c r="J842" s="217"/>
      <c r="K842" s="217"/>
      <c r="L842" s="221"/>
      <c r="M842" s="222"/>
      <c r="N842" s="223"/>
      <c r="O842" s="223"/>
      <c r="P842" s="223"/>
      <c r="Q842" s="223"/>
      <c r="R842" s="223"/>
      <c r="S842" s="223"/>
      <c r="T842" s="224"/>
      <c r="AT842" s="225" t="s">
        <v>157</v>
      </c>
      <c r="AU842" s="225" t="s">
        <v>82</v>
      </c>
      <c r="AV842" s="14" t="s">
        <v>80</v>
      </c>
      <c r="AW842" s="14" t="s">
        <v>33</v>
      </c>
      <c r="AX842" s="14" t="s">
        <v>72</v>
      </c>
      <c r="AY842" s="225" t="s">
        <v>146</v>
      </c>
    </row>
    <row r="843" spans="1:65" s="13" customFormat="1" ht="11.25">
      <c r="B843" s="205"/>
      <c r="C843" s="206"/>
      <c r="D843" s="201" t="s">
        <v>157</v>
      </c>
      <c r="E843" s="207" t="s">
        <v>19</v>
      </c>
      <c r="F843" s="208" t="s">
        <v>1306</v>
      </c>
      <c r="G843" s="206"/>
      <c r="H843" s="209">
        <v>8.08</v>
      </c>
      <c r="I843" s="210"/>
      <c r="J843" s="206"/>
      <c r="K843" s="206"/>
      <c r="L843" s="211"/>
      <c r="M843" s="212"/>
      <c r="N843" s="213"/>
      <c r="O843" s="213"/>
      <c r="P843" s="213"/>
      <c r="Q843" s="213"/>
      <c r="R843" s="213"/>
      <c r="S843" s="213"/>
      <c r="T843" s="214"/>
      <c r="AT843" s="215" t="s">
        <v>157</v>
      </c>
      <c r="AU843" s="215" t="s">
        <v>82</v>
      </c>
      <c r="AV843" s="13" t="s">
        <v>82</v>
      </c>
      <c r="AW843" s="13" t="s">
        <v>33</v>
      </c>
      <c r="AX843" s="13" t="s">
        <v>72</v>
      </c>
      <c r="AY843" s="215" t="s">
        <v>146</v>
      </c>
    </row>
    <row r="844" spans="1:65" s="13" customFormat="1" ht="11.25">
      <c r="B844" s="205"/>
      <c r="C844" s="206"/>
      <c r="D844" s="201" t="s">
        <v>157</v>
      </c>
      <c r="E844" s="206"/>
      <c r="F844" s="208" t="s">
        <v>1312</v>
      </c>
      <c r="G844" s="206"/>
      <c r="H844" s="209">
        <v>8.2420000000000009</v>
      </c>
      <c r="I844" s="210"/>
      <c r="J844" s="206"/>
      <c r="K844" s="206"/>
      <c r="L844" s="211"/>
      <c r="M844" s="212"/>
      <c r="N844" s="213"/>
      <c r="O844" s="213"/>
      <c r="P844" s="213"/>
      <c r="Q844" s="213"/>
      <c r="R844" s="213"/>
      <c r="S844" s="213"/>
      <c r="T844" s="214"/>
      <c r="AT844" s="215" t="s">
        <v>157</v>
      </c>
      <c r="AU844" s="215" t="s">
        <v>82</v>
      </c>
      <c r="AV844" s="13" t="s">
        <v>82</v>
      </c>
      <c r="AW844" s="13" t="s">
        <v>4</v>
      </c>
      <c r="AX844" s="13" t="s">
        <v>80</v>
      </c>
      <c r="AY844" s="215" t="s">
        <v>146</v>
      </c>
    </row>
    <row r="845" spans="1:65" s="2" customFormat="1" ht="16.5" customHeight="1">
      <c r="A845" s="35"/>
      <c r="B845" s="36"/>
      <c r="C845" s="226" t="s">
        <v>1313</v>
      </c>
      <c r="D845" s="226" t="s">
        <v>580</v>
      </c>
      <c r="E845" s="227" t="s">
        <v>1314</v>
      </c>
      <c r="F845" s="228" t="s">
        <v>1315</v>
      </c>
      <c r="G845" s="229" t="s">
        <v>151</v>
      </c>
      <c r="H845" s="230">
        <v>11.705</v>
      </c>
      <c r="I845" s="231"/>
      <c r="J845" s="232">
        <f>ROUND(I845*H845,2)</f>
        <v>0</v>
      </c>
      <c r="K845" s="228" t="s">
        <v>19</v>
      </c>
      <c r="L845" s="233"/>
      <c r="M845" s="234" t="s">
        <v>19</v>
      </c>
      <c r="N845" s="235" t="s">
        <v>43</v>
      </c>
      <c r="O845" s="65"/>
      <c r="P845" s="197">
        <f>O845*H845</f>
        <v>0</v>
      </c>
      <c r="Q845" s="197">
        <v>7.0000000000000001E-3</v>
      </c>
      <c r="R845" s="197">
        <f>Q845*H845</f>
        <v>8.1935000000000008E-2</v>
      </c>
      <c r="S845" s="197">
        <v>0</v>
      </c>
      <c r="T845" s="198">
        <f>S845*H845</f>
        <v>0</v>
      </c>
      <c r="U845" s="35"/>
      <c r="V845" s="35"/>
      <c r="W845" s="35"/>
      <c r="X845" s="35"/>
      <c r="Y845" s="35"/>
      <c r="Z845" s="35"/>
      <c r="AA845" s="35"/>
      <c r="AB845" s="35"/>
      <c r="AC845" s="35"/>
      <c r="AD845" s="35"/>
      <c r="AE845" s="35"/>
      <c r="AR845" s="199" t="s">
        <v>347</v>
      </c>
      <c r="AT845" s="199" t="s">
        <v>580</v>
      </c>
      <c r="AU845" s="199" t="s">
        <v>82</v>
      </c>
      <c r="AY845" s="18" t="s">
        <v>146</v>
      </c>
      <c r="BE845" s="200">
        <f>IF(N845="základní",J845,0)</f>
        <v>0</v>
      </c>
      <c r="BF845" s="200">
        <f>IF(N845="snížená",J845,0)</f>
        <v>0</v>
      </c>
      <c r="BG845" s="200">
        <f>IF(N845="zákl. přenesená",J845,0)</f>
        <v>0</v>
      </c>
      <c r="BH845" s="200">
        <f>IF(N845="sníž. přenesená",J845,0)</f>
        <v>0</v>
      </c>
      <c r="BI845" s="200">
        <f>IF(N845="nulová",J845,0)</f>
        <v>0</v>
      </c>
      <c r="BJ845" s="18" t="s">
        <v>80</v>
      </c>
      <c r="BK845" s="200">
        <f>ROUND(I845*H845,2)</f>
        <v>0</v>
      </c>
      <c r="BL845" s="18" t="s">
        <v>239</v>
      </c>
      <c r="BM845" s="199" t="s">
        <v>1316</v>
      </c>
    </row>
    <row r="846" spans="1:65" s="2" customFormat="1" ht="11.25">
      <c r="A846" s="35"/>
      <c r="B846" s="36"/>
      <c r="C846" s="37"/>
      <c r="D846" s="201" t="s">
        <v>155</v>
      </c>
      <c r="E846" s="37"/>
      <c r="F846" s="202" t="s">
        <v>1315</v>
      </c>
      <c r="G846" s="37"/>
      <c r="H846" s="37"/>
      <c r="I846" s="109"/>
      <c r="J846" s="37"/>
      <c r="K846" s="37"/>
      <c r="L846" s="40"/>
      <c r="M846" s="203"/>
      <c r="N846" s="204"/>
      <c r="O846" s="65"/>
      <c r="P846" s="65"/>
      <c r="Q846" s="65"/>
      <c r="R846" s="65"/>
      <c r="S846" s="65"/>
      <c r="T846" s="66"/>
      <c r="U846" s="35"/>
      <c r="V846" s="35"/>
      <c r="W846" s="35"/>
      <c r="X846" s="35"/>
      <c r="Y846" s="35"/>
      <c r="Z846" s="35"/>
      <c r="AA846" s="35"/>
      <c r="AB846" s="35"/>
      <c r="AC846" s="35"/>
      <c r="AD846" s="35"/>
      <c r="AE846" s="35"/>
      <c r="AT846" s="18" t="s">
        <v>155</v>
      </c>
      <c r="AU846" s="18" t="s">
        <v>82</v>
      </c>
    </row>
    <row r="847" spans="1:65" s="14" customFormat="1" ht="11.25">
      <c r="B847" s="216"/>
      <c r="C847" s="217"/>
      <c r="D847" s="201" t="s">
        <v>157</v>
      </c>
      <c r="E847" s="218" t="s">
        <v>19</v>
      </c>
      <c r="F847" s="219" t="s">
        <v>173</v>
      </c>
      <c r="G847" s="217"/>
      <c r="H847" s="218" t="s">
        <v>19</v>
      </c>
      <c r="I847" s="220"/>
      <c r="J847" s="217"/>
      <c r="K847" s="217"/>
      <c r="L847" s="221"/>
      <c r="M847" s="222"/>
      <c r="N847" s="223"/>
      <c r="O847" s="223"/>
      <c r="P847" s="223"/>
      <c r="Q847" s="223"/>
      <c r="R847" s="223"/>
      <c r="S847" s="223"/>
      <c r="T847" s="224"/>
      <c r="AT847" s="225" t="s">
        <v>157</v>
      </c>
      <c r="AU847" s="225" t="s">
        <v>82</v>
      </c>
      <c r="AV847" s="14" t="s">
        <v>80</v>
      </c>
      <c r="AW847" s="14" t="s">
        <v>33</v>
      </c>
      <c r="AX847" s="14" t="s">
        <v>72</v>
      </c>
      <c r="AY847" s="225" t="s">
        <v>146</v>
      </c>
    </row>
    <row r="848" spans="1:65" s="13" customFormat="1" ht="11.25">
      <c r="B848" s="205"/>
      <c r="C848" s="206"/>
      <c r="D848" s="201" t="s">
        <v>157</v>
      </c>
      <c r="E848" s="207" t="s">
        <v>19</v>
      </c>
      <c r="F848" s="208" t="s">
        <v>1307</v>
      </c>
      <c r="G848" s="206"/>
      <c r="H848" s="209">
        <v>11.475</v>
      </c>
      <c r="I848" s="210"/>
      <c r="J848" s="206"/>
      <c r="K848" s="206"/>
      <c r="L848" s="211"/>
      <c r="M848" s="212"/>
      <c r="N848" s="213"/>
      <c r="O848" s="213"/>
      <c r="P848" s="213"/>
      <c r="Q848" s="213"/>
      <c r="R848" s="213"/>
      <c r="S848" s="213"/>
      <c r="T848" s="214"/>
      <c r="AT848" s="215" t="s">
        <v>157</v>
      </c>
      <c r="AU848" s="215" t="s">
        <v>82</v>
      </c>
      <c r="AV848" s="13" t="s">
        <v>82</v>
      </c>
      <c r="AW848" s="13" t="s">
        <v>33</v>
      </c>
      <c r="AX848" s="13" t="s">
        <v>72</v>
      </c>
      <c r="AY848" s="215" t="s">
        <v>146</v>
      </c>
    </row>
    <row r="849" spans="1:65" s="13" customFormat="1" ht="11.25">
      <c r="B849" s="205"/>
      <c r="C849" s="206"/>
      <c r="D849" s="201" t="s">
        <v>157</v>
      </c>
      <c r="E849" s="206"/>
      <c r="F849" s="208" t="s">
        <v>1317</v>
      </c>
      <c r="G849" s="206"/>
      <c r="H849" s="209">
        <v>11.705</v>
      </c>
      <c r="I849" s="210"/>
      <c r="J849" s="206"/>
      <c r="K849" s="206"/>
      <c r="L849" s="211"/>
      <c r="M849" s="212"/>
      <c r="N849" s="213"/>
      <c r="O849" s="213"/>
      <c r="P849" s="213"/>
      <c r="Q849" s="213"/>
      <c r="R849" s="213"/>
      <c r="S849" s="213"/>
      <c r="T849" s="214"/>
      <c r="AT849" s="215" t="s">
        <v>157</v>
      </c>
      <c r="AU849" s="215" t="s">
        <v>82</v>
      </c>
      <c r="AV849" s="13" t="s">
        <v>82</v>
      </c>
      <c r="AW849" s="13" t="s">
        <v>4</v>
      </c>
      <c r="AX849" s="13" t="s">
        <v>80</v>
      </c>
      <c r="AY849" s="215" t="s">
        <v>146</v>
      </c>
    </row>
    <row r="850" spans="1:65" s="2" customFormat="1" ht="16.5" customHeight="1">
      <c r="A850" s="35"/>
      <c r="B850" s="36"/>
      <c r="C850" s="188" t="s">
        <v>1318</v>
      </c>
      <c r="D850" s="188" t="s">
        <v>148</v>
      </c>
      <c r="E850" s="189" t="s">
        <v>1319</v>
      </c>
      <c r="F850" s="190" t="s">
        <v>1320</v>
      </c>
      <c r="G850" s="191" t="s">
        <v>151</v>
      </c>
      <c r="H850" s="192">
        <v>5.359</v>
      </c>
      <c r="I850" s="193"/>
      <c r="J850" s="194">
        <f>ROUND(I850*H850,2)</f>
        <v>0</v>
      </c>
      <c r="K850" s="190" t="s">
        <v>152</v>
      </c>
      <c r="L850" s="40"/>
      <c r="M850" s="195" t="s">
        <v>19</v>
      </c>
      <c r="N850" s="196" t="s">
        <v>43</v>
      </c>
      <c r="O850" s="65"/>
      <c r="P850" s="197">
        <f>O850*H850</f>
        <v>0</v>
      </c>
      <c r="Q850" s="197">
        <v>6.9999999999999994E-5</v>
      </c>
      <c r="R850" s="197">
        <f>Q850*H850</f>
        <v>3.7512999999999994E-4</v>
      </c>
      <c r="S850" s="197">
        <v>0</v>
      </c>
      <c r="T850" s="198">
        <f>S850*H850</f>
        <v>0</v>
      </c>
      <c r="U850" s="35"/>
      <c r="V850" s="35"/>
      <c r="W850" s="35"/>
      <c r="X850" s="35"/>
      <c r="Y850" s="35"/>
      <c r="Z850" s="35"/>
      <c r="AA850" s="35"/>
      <c r="AB850" s="35"/>
      <c r="AC850" s="35"/>
      <c r="AD850" s="35"/>
      <c r="AE850" s="35"/>
      <c r="AR850" s="199" t="s">
        <v>239</v>
      </c>
      <c r="AT850" s="199" t="s">
        <v>148</v>
      </c>
      <c r="AU850" s="199" t="s">
        <v>82</v>
      </c>
      <c r="AY850" s="18" t="s">
        <v>146</v>
      </c>
      <c r="BE850" s="200">
        <f>IF(N850="základní",J850,0)</f>
        <v>0</v>
      </c>
      <c r="BF850" s="200">
        <f>IF(N850="snížená",J850,0)</f>
        <v>0</v>
      </c>
      <c r="BG850" s="200">
        <f>IF(N850="zákl. přenesená",J850,0)</f>
        <v>0</v>
      </c>
      <c r="BH850" s="200">
        <f>IF(N850="sníž. přenesená",J850,0)</f>
        <v>0</v>
      </c>
      <c r="BI850" s="200">
        <f>IF(N850="nulová",J850,0)</f>
        <v>0</v>
      </c>
      <c r="BJ850" s="18" t="s">
        <v>80</v>
      </c>
      <c r="BK850" s="200">
        <f>ROUND(I850*H850,2)</f>
        <v>0</v>
      </c>
      <c r="BL850" s="18" t="s">
        <v>239</v>
      </c>
      <c r="BM850" s="199" t="s">
        <v>1321</v>
      </c>
    </row>
    <row r="851" spans="1:65" s="2" customFormat="1" ht="19.5">
      <c r="A851" s="35"/>
      <c r="B851" s="36"/>
      <c r="C851" s="37"/>
      <c r="D851" s="201" t="s">
        <v>155</v>
      </c>
      <c r="E851" s="37"/>
      <c r="F851" s="202" t="s">
        <v>1322</v>
      </c>
      <c r="G851" s="37"/>
      <c r="H851" s="37"/>
      <c r="I851" s="109"/>
      <c r="J851" s="37"/>
      <c r="K851" s="37"/>
      <c r="L851" s="40"/>
      <c r="M851" s="203"/>
      <c r="N851" s="204"/>
      <c r="O851" s="65"/>
      <c r="P851" s="65"/>
      <c r="Q851" s="65"/>
      <c r="R851" s="65"/>
      <c r="S851" s="65"/>
      <c r="T851" s="66"/>
      <c r="U851" s="35"/>
      <c r="V851" s="35"/>
      <c r="W851" s="35"/>
      <c r="X851" s="35"/>
      <c r="Y851" s="35"/>
      <c r="Z851" s="35"/>
      <c r="AA851" s="35"/>
      <c r="AB851" s="35"/>
      <c r="AC851" s="35"/>
      <c r="AD851" s="35"/>
      <c r="AE851" s="35"/>
      <c r="AT851" s="18" t="s">
        <v>155</v>
      </c>
      <c r="AU851" s="18" t="s">
        <v>82</v>
      </c>
    </row>
    <row r="852" spans="1:65" s="13" customFormat="1" ht="11.25">
      <c r="B852" s="205"/>
      <c r="C852" s="206"/>
      <c r="D852" s="201" t="s">
        <v>157</v>
      </c>
      <c r="E852" s="207" t="s">
        <v>19</v>
      </c>
      <c r="F852" s="208" t="s">
        <v>1269</v>
      </c>
      <c r="G852" s="206"/>
      <c r="H852" s="209">
        <v>5.359</v>
      </c>
      <c r="I852" s="210"/>
      <c r="J852" s="206"/>
      <c r="K852" s="206"/>
      <c r="L852" s="211"/>
      <c r="M852" s="212"/>
      <c r="N852" s="213"/>
      <c r="O852" s="213"/>
      <c r="P852" s="213"/>
      <c r="Q852" s="213"/>
      <c r="R852" s="213"/>
      <c r="S852" s="213"/>
      <c r="T852" s="214"/>
      <c r="AT852" s="215" t="s">
        <v>157</v>
      </c>
      <c r="AU852" s="215" t="s">
        <v>82</v>
      </c>
      <c r="AV852" s="13" t="s">
        <v>82</v>
      </c>
      <c r="AW852" s="13" t="s">
        <v>33</v>
      </c>
      <c r="AX852" s="13" t="s">
        <v>72</v>
      </c>
      <c r="AY852" s="215" t="s">
        <v>146</v>
      </c>
    </row>
    <row r="853" spans="1:65" s="2" customFormat="1" ht="16.5" customHeight="1">
      <c r="A853" s="35"/>
      <c r="B853" s="36"/>
      <c r="C853" s="188" t="s">
        <v>1323</v>
      </c>
      <c r="D853" s="188" t="s">
        <v>148</v>
      </c>
      <c r="E853" s="189" t="s">
        <v>1324</v>
      </c>
      <c r="F853" s="190" t="s">
        <v>1325</v>
      </c>
      <c r="G853" s="191" t="s">
        <v>151</v>
      </c>
      <c r="H853" s="192">
        <v>15.138</v>
      </c>
      <c r="I853" s="193"/>
      <c r="J853" s="194">
        <f>ROUND(I853*H853,2)</f>
        <v>0</v>
      </c>
      <c r="K853" s="190" t="s">
        <v>152</v>
      </c>
      <c r="L853" s="40"/>
      <c r="M853" s="195" t="s">
        <v>19</v>
      </c>
      <c r="N853" s="196" t="s">
        <v>43</v>
      </c>
      <c r="O853" s="65"/>
      <c r="P853" s="197">
        <f>O853*H853</f>
        <v>0</v>
      </c>
      <c r="Q853" s="197">
        <v>8.0000000000000007E-5</v>
      </c>
      <c r="R853" s="197">
        <f>Q853*H853</f>
        <v>1.21104E-3</v>
      </c>
      <c r="S853" s="197">
        <v>0</v>
      </c>
      <c r="T853" s="198">
        <f>S853*H853</f>
        <v>0</v>
      </c>
      <c r="U853" s="35"/>
      <c r="V853" s="35"/>
      <c r="W853" s="35"/>
      <c r="X853" s="35"/>
      <c r="Y853" s="35"/>
      <c r="Z853" s="35"/>
      <c r="AA853" s="35"/>
      <c r="AB853" s="35"/>
      <c r="AC853" s="35"/>
      <c r="AD853" s="35"/>
      <c r="AE853" s="35"/>
      <c r="AR853" s="199" t="s">
        <v>239</v>
      </c>
      <c r="AT853" s="199" t="s">
        <v>148</v>
      </c>
      <c r="AU853" s="199" t="s">
        <v>82</v>
      </c>
      <c r="AY853" s="18" t="s">
        <v>146</v>
      </c>
      <c r="BE853" s="200">
        <f>IF(N853="základní",J853,0)</f>
        <v>0</v>
      </c>
      <c r="BF853" s="200">
        <f>IF(N853="snížená",J853,0)</f>
        <v>0</v>
      </c>
      <c r="BG853" s="200">
        <f>IF(N853="zákl. přenesená",J853,0)</f>
        <v>0</v>
      </c>
      <c r="BH853" s="200">
        <f>IF(N853="sníž. přenesená",J853,0)</f>
        <v>0</v>
      </c>
      <c r="BI853" s="200">
        <f>IF(N853="nulová",J853,0)</f>
        <v>0</v>
      </c>
      <c r="BJ853" s="18" t="s">
        <v>80</v>
      </c>
      <c r="BK853" s="200">
        <f>ROUND(I853*H853,2)</f>
        <v>0</v>
      </c>
      <c r="BL853" s="18" t="s">
        <v>239</v>
      </c>
      <c r="BM853" s="199" t="s">
        <v>1326</v>
      </c>
    </row>
    <row r="854" spans="1:65" s="2" customFormat="1" ht="19.5">
      <c r="A854" s="35"/>
      <c r="B854" s="36"/>
      <c r="C854" s="37"/>
      <c r="D854" s="201" t="s">
        <v>155</v>
      </c>
      <c r="E854" s="37"/>
      <c r="F854" s="202" t="s">
        <v>1327</v>
      </c>
      <c r="G854" s="37"/>
      <c r="H854" s="37"/>
      <c r="I854" s="109"/>
      <c r="J854" s="37"/>
      <c r="K854" s="37"/>
      <c r="L854" s="40"/>
      <c r="M854" s="203"/>
      <c r="N854" s="204"/>
      <c r="O854" s="65"/>
      <c r="P854" s="65"/>
      <c r="Q854" s="65"/>
      <c r="R854" s="65"/>
      <c r="S854" s="65"/>
      <c r="T854" s="66"/>
      <c r="U854" s="35"/>
      <c r="V854" s="35"/>
      <c r="W854" s="35"/>
      <c r="X854" s="35"/>
      <c r="Y854" s="35"/>
      <c r="Z854" s="35"/>
      <c r="AA854" s="35"/>
      <c r="AB854" s="35"/>
      <c r="AC854" s="35"/>
      <c r="AD854" s="35"/>
      <c r="AE854" s="35"/>
      <c r="AT854" s="18" t="s">
        <v>155</v>
      </c>
      <c r="AU854" s="18" t="s">
        <v>82</v>
      </c>
    </row>
    <row r="855" spans="1:65" s="13" customFormat="1" ht="11.25">
      <c r="B855" s="205"/>
      <c r="C855" s="206"/>
      <c r="D855" s="201" t="s">
        <v>157</v>
      </c>
      <c r="E855" s="207" t="s">
        <v>19</v>
      </c>
      <c r="F855" s="208" t="s">
        <v>1328</v>
      </c>
      <c r="G855" s="206"/>
      <c r="H855" s="209">
        <v>15.138</v>
      </c>
      <c r="I855" s="210"/>
      <c r="J855" s="206"/>
      <c r="K855" s="206"/>
      <c r="L855" s="211"/>
      <c r="M855" s="212"/>
      <c r="N855" s="213"/>
      <c r="O855" s="213"/>
      <c r="P855" s="213"/>
      <c r="Q855" s="213"/>
      <c r="R855" s="213"/>
      <c r="S855" s="213"/>
      <c r="T855" s="214"/>
      <c r="AT855" s="215" t="s">
        <v>157</v>
      </c>
      <c r="AU855" s="215" t="s">
        <v>82</v>
      </c>
      <c r="AV855" s="13" t="s">
        <v>82</v>
      </c>
      <c r="AW855" s="13" t="s">
        <v>33</v>
      </c>
      <c r="AX855" s="13" t="s">
        <v>72</v>
      </c>
      <c r="AY855" s="215" t="s">
        <v>146</v>
      </c>
    </row>
    <row r="856" spans="1:65" s="2" customFormat="1" ht="16.5" customHeight="1">
      <c r="A856" s="35"/>
      <c r="B856" s="36"/>
      <c r="C856" s="188" t="s">
        <v>1329</v>
      </c>
      <c r="D856" s="188" t="s">
        <v>148</v>
      </c>
      <c r="E856" s="189" t="s">
        <v>1330</v>
      </c>
      <c r="F856" s="190" t="s">
        <v>1331</v>
      </c>
      <c r="G856" s="191" t="s">
        <v>151</v>
      </c>
      <c r="H856" s="192">
        <v>20.497</v>
      </c>
      <c r="I856" s="193"/>
      <c r="J856" s="194">
        <f>ROUND(I856*H856,2)</f>
        <v>0</v>
      </c>
      <c r="K856" s="190" t="s">
        <v>152</v>
      </c>
      <c r="L856" s="40"/>
      <c r="M856" s="195" t="s">
        <v>19</v>
      </c>
      <c r="N856" s="196" t="s">
        <v>43</v>
      </c>
      <c r="O856" s="65"/>
      <c r="P856" s="197">
        <f>O856*H856</f>
        <v>0</v>
      </c>
      <c r="Q856" s="197">
        <v>0</v>
      </c>
      <c r="R856" s="197">
        <f>Q856*H856</f>
        <v>0</v>
      </c>
      <c r="S856" s="197">
        <v>0</v>
      </c>
      <c r="T856" s="198">
        <f>S856*H856</f>
        <v>0</v>
      </c>
      <c r="U856" s="35"/>
      <c r="V856" s="35"/>
      <c r="W856" s="35"/>
      <c r="X856" s="35"/>
      <c r="Y856" s="35"/>
      <c r="Z856" s="35"/>
      <c r="AA856" s="35"/>
      <c r="AB856" s="35"/>
      <c r="AC856" s="35"/>
      <c r="AD856" s="35"/>
      <c r="AE856" s="35"/>
      <c r="AR856" s="199" t="s">
        <v>239</v>
      </c>
      <c r="AT856" s="199" t="s">
        <v>148</v>
      </c>
      <c r="AU856" s="199" t="s">
        <v>82</v>
      </c>
      <c r="AY856" s="18" t="s">
        <v>146</v>
      </c>
      <c r="BE856" s="200">
        <f>IF(N856="základní",J856,0)</f>
        <v>0</v>
      </c>
      <c r="BF856" s="200">
        <f>IF(N856="snížená",J856,0)</f>
        <v>0</v>
      </c>
      <c r="BG856" s="200">
        <f>IF(N856="zákl. přenesená",J856,0)</f>
        <v>0</v>
      </c>
      <c r="BH856" s="200">
        <f>IF(N856="sníž. přenesená",J856,0)</f>
        <v>0</v>
      </c>
      <c r="BI856" s="200">
        <f>IF(N856="nulová",J856,0)</f>
        <v>0</v>
      </c>
      <c r="BJ856" s="18" t="s">
        <v>80</v>
      </c>
      <c r="BK856" s="200">
        <f>ROUND(I856*H856,2)</f>
        <v>0</v>
      </c>
      <c r="BL856" s="18" t="s">
        <v>239</v>
      </c>
      <c r="BM856" s="199" t="s">
        <v>1332</v>
      </c>
    </row>
    <row r="857" spans="1:65" s="2" customFormat="1" ht="11.25">
      <c r="A857" s="35"/>
      <c r="B857" s="36"/>
      <c r="C857" s="37"/>
      <c r="D857" s="201" t="s">
        <v>155</v>
      </c>
      <c r="E857" s="37"/>
      <c r="F857" s="202" t="s">
        <v>1333</v>
      </c>
      <c r="G857" s="37"/>
      <c r="H857" s="37"/>
      <c r="I857" s="109"/>
      <c r="J857" s="37"/>
      <c r="K857" s="37"/>
      <c r="L857" s="40"/>
      <c r="M857" s="203"/>
      <c r="N857" s="204"/>
      <c r="O857" s="65"/>
      <c r="P857" s="65"/>
      <c r="Q857" s="65"/>
      <c r="R857" s="65"/>
      <c r="S857" s="65"/>
      <c r="T857" s="66"/>
      <c r="U857" s="35"/>
      <c r="V857" s="35"/>
      <c r="W857" s="35"/>
      <c r="X857" s="35"/>
      <c r="Y857" s="35"/>
      <c r="Z857" s="35"/>
      <c r="AA857" s="35"/>
      <c r="AB857" s="35"/>
      <c r="AC857" s="35"/>
      <c r="AD857" s="35"/>
      <c r="AE857" s="35"/>
      <c r="AT857" s="18" t="s">
        <v>155</v>
      </c>
      <c r="AU857" s="18" t="s">
        <v>82</v>
      </c>
    </row>
    <row r="858" spans="1:65" s="13" customFormat="1" ht="11.25">
      <c r="B858" s="205"/>
      <c r="C858" s="206"/>
      <c r="D858" s="201" t="s">
        <v>157</v>
      </c>
      <c r="E858" s="207" t="s">
        <v>19</v>
      </c>
      <c r="F858" s="208" t="s">
        <v>1328</v>
      </c>
      <c r="G858" s="206"/>
      <c r="H858" s="209">
        <v>15.138</v>
      </c>
      <c r="I858" s="210"/>
      <c r="J858" s="206"/>
      <c r="K858" s="206"/>
      <c r="L858" s="211"/>
      <c r="M858" s="212"/>
      <c r="N858" s="213"/>
      <c r="O858" s="213"/>
      <c r="P858" s="213"/>
      <c r="Q858" s="213"/>
      <c r="R858" s="213"/>
      <c r="S858" s="213"/>
      <c r="T858" s="214"/>
      <c r="AT858" s="215" t="s">
        <v>157</v>
      </c>
      <c r="AU858" s="215" t="s">
        <v>82</v>
      </c>
      <c r="AV858" s="13" t="s">
        <v>82</v>
      </c>
      <c r="AW858" s="13" t="s">
        <v>33</v>
      </c>
      <c r="AX858" s="13" t="s">
        <v>72</v>
      </c>
      <c r="AY858" s="215" t="s">
        <v>146</v>
      </c>
    </row>
    <row r="859" spans="1:65" s="13" customFormat="1" ht="11.25">
      <c r="B859" s="205"/>
      <c r="C859" s="206"/>
      <c r="D859" s="201" t="s">
        <v>157</v>
      </c>
      <c r="E859" s="207" t="s">
        <v>19</v>
      </c>
      <c r="F859" s="208" t="s">
        <v>1269</v>
      </c>
      <c r="G859" s="206"/>
      <c r="H859" s="209">
        <v>5.359</v>
      </c>
      <c r="I859" s="210"/>
      <c r="J859" s="206"/>
      <c r="K859" s="206"/>
      <c r="L859" s="211"/>
      <c r="M859" s="212"/>
      <c r="N859" s="213"/>
      <c r="O859" s="213"/>
      <c r="P859" s="213"/>
      <c r="Q859" s="213"/>
      <c r="R859" s="213"/>
      <c r="S859" s="213"/>
      <c r="T859" s="214"/>
      <c r="AT859" s="215" t="s">
        <v>157</v>
      </c>
      <c r="AU859" s="215" t="s">
        <v>82</v>
      </c>
      <c r="AV859" s="13" t="s">
        <v>82</v>
      </c>
      <c r="AW859" s="13" t="s">
        <v>33</v>
      </c>
      <c r="AX859" s="13" t="s">
        <v>72</v>
      </c>
      <c r="AY859" s="215" t="s">
        <v>146</v>
      </c>
    </row>
    <row r="860" spans="1:65" s="2" customFormat="1" ht="16.5" customHeight="1">
      <c r="A860" s="35"/>
      <c r="B860" s="36"/>
      <c r="C860" s="226" t="s">
        <v>1334</v>
      </c>
      <c r="D860" s="226" t="s">
        <v>580</v>
      </c>
      <c r="E860" s="227" t="s">
        <v>1335</v>
      </c>
      <c r="F860" s="228" t="s">
        <v>1336</v>
      </c>
      <c r="G860" s="229" t="s">
        <v>161</v>
      </c>
      <c r="H860" s="230">
        <v>3.8940000000000001</v>
      </c>
      <c r="I860" s="231"/>
      <c r="J860" s="232">
        <f>ROUND(I860*H860,2)</f>
        <v>0</v>
      </c>
      <c r="K860" s="228" t="s">
        <v>152</v>
      </c>
      <c r="L860" s="233"/>
      <c r="M860" s="234" t="s">
        <v>19</v>
      </c>
      <c r="N860" s="235" t="s">
        <v>43</v>
      </c>
      <c r="O860" s="65"/>
      <c r="P860" s="197">
        <f>O860*H860</f>
        <v>0</v>
      </c>
      <c r="Q860" s="197">
        <v>0.02</v>
      </c>
      <c r="R860" s="197">
        <f>Q860*H860</f>
        <v>7.7880000000000005E-2</v>
      </c>
      <c r="S860" s="197">
        <v>0</v>
      </c>
      <c r="T860" s="198">
        <f>S860*H860</f>
        <v>0</v>
      </c>
      <c r="U860" s="35"/>
      <c r="V860" s="35"/>
      <c r="W860" s="35"/>
      <c r="X860" s="35"/>
      <c r="Y860" s="35"/>
      <c r="Z860" s="35"/>
      <c r="AA860" s="35"/>
      <c r="AB860" s="35"/>
      <c r="AC860" s="35"/>
      <c r="AD860" s="35"/>
      <c r="AE860" s="35"/>
      <c r="AR860" s="199" t="s">
        <v>347</v>
      </c>
      <c r="AT860" s="199" t="s">
        <v>580</v>
      </c>
      <c r="AU860" s="199" t="s">
        <v>82</v>
      </c>
      <c r="AY860" s="18" t="s">
        <v>146</v>
      </c>
      <c r="BE860" s="200">
        <f>IF(N860="základní",J860,0)</f>
        <v>0</v>
      </c>
      <c r="BF860" s="200">
        <f>IF(N860="snížená",J860,0)</f>
        <v>0</v>
      </c>
      <c r="BG860" s="200">
        <f>IF(N860="zákl. přenesená",J860,0)</f>
        <v>0</v>
      </c>
      <c r="BH860" s="200">
        <f>IF(N860="sníž. přenesená",J860,0)</f>
        <v>0</v>
      </c>
      <c r="BI860" s="200">
        <f>IF(N860="nulová",J860,0)</f>
        <v>0</v>
      </c>
      <c r="BJ860" s="18" t="s">
        <v>80</v>
      </c>
      <c r="BK860" s="200">
        <f>ROUND(I860*H860,2)</f>
        <v>0</v>
      </c>
      <c r="BL860" s="18" t="s">
        <v>239</v>
      </c>
      <c r="BM860" s="199" t="s">
        <v>1337</v>
      </c>
    </row>
    <row r="861" spans="1:65" s="2" customFormat="1" ht="11.25">
      <c r="A861" s="35"/>
      <c r="B861" s="36"/>
      <c r="C861" s="37"/>
      <c r="D861" s="201" t="s">
        <v>155</v>
      </c>
      <c r="E861" s="37"/>
      <c r="F861" s="202" t="s">
        <v>1336</v>
      </c>
      <c r="G861" s="37"/>
      <c r="H861" s="37"/>
      <c r="I861" s="109"/>
      <c r="J861" s="37"/>
      <c r="K861" s="37"/>
      <c r="L861" s="40"/>
      <c r="M861" s="203"/>
      <c r="N861" s="204"/>
      <c r="O861" s="65"/>
      <c r="P861" s="65"/>
      <c r="Q861" s="65"/>
      <c r="R861" s="65"/>
      <c r="S861" s="65"/>
      <c r="T861" s="66"/>
      <c r="U861" s="35"/>
      <c r="V861" s="35"/>
      <c r="W861" s="35"/>
      <c r="X861" s="35"/>
      <c r="Y861" s="35"/>
      <c r="Z861" s="35"/>
      <c r="AA861" s="35"/>
      <c r="AB861" s="35"/>
      <c r="AC861" s="35"/>
      <c r="AD861" s="35"/>
      <c r="AE861" s="35"/>
      <c r="AT861" s="18" t="s">
        <v>155</v>
      </c>
      <c r="AU861" s="18" t="s">
        <v>82</v>
      </c>
    </row>
    <row r="862" spans="1:65" s="13" customFormat="1" ht="11.25">
      <c r="B862" s="205"/>
      <c r="C862" s="206"/>
      <c r="D862" s="201" t="s">
        <v>157</v>
      </c>
      <c r="E862" s="207" t="s">
        <v>19</v>
      </c>
      <c r="F862" s="208" t="s">
        <v>1338</v>
      </c>
      <c r="G862" s="206"/>
      <c r="H862" s="209">
        <v>2.8759999999999999</v>
      </c>
      <c r="I862" s="210"/>
      <c r="J862" s="206"/>
      <c r="K862" s="206"/>
      <c r="L862" s="211"/>
      <c r="M862" s="212"/>
      <c r="N862" s="213"/>
      <c r="O862" s="213"/>
      <c r="P862" s="213"/>
      <c r="Q862" s="213"/>
      <c r="R862" s="213"/>
      <c r="S862" s="213"/>
      <c r="T862" s="214"/>
      <c r="AT862" s="215" t="s">
        <v>157</v>
      </c>
      <c r="AU862" s="215" t="s">
        <v>82</v>
      </c>
      <c r="AV862" s="13" t="s">
        <v>82</v>
      </c>
      <c r="AW862" s="13" t="s">
        <v>33</v>
      </c>
      <c r="AX862" s="13" t="s">
        <v>72</v>
      </c>
      <c r="AY862" s="215" t="s">
        <v>146</v>
      </c>
    </row>
    <row r="863" spans="1:65" s="13" customFormat="1" ht="11.25">
      <c r="B863" s="205"/>
      <c r="C863" s="206"/>
      <c r="D863" s="201" t="s">
        <v>157</v>
      </c>
      <c r="E863" s="207" t="s">
        <v>19</v>
      </c>
      <c r="F863" s="208" t="s">
        <v>1339</v>
      </c>
      <c r="G863" s="206"/>
      <c r="H863" s="209">
        <v>1.018</v>
      </c>
      <c r="I863" s="210"/>
      <c r="J863" s="206"/>
      <c r="K863" s="206"/>
      <c r="L863" s="211"/>
      <c r="M863" s="212"/>
      <c r="N863" s="213"/>
      <c r="O863" s="213"/>
      <c r="P863" s="213"/>
      <c r="Q863" s="213"/>
      <c r="R863" s="213"/>
      <c r="S863" s="213"/>
      <c r="T863" s="214"/>
      <c r="AT863" s="215" t="s">
        <v>157</v>
      </c>
      <c r="AU863" s="215" t="s">
        <v>82</v>
      </c>
      <c r="AV863" s="13" t="s">
        <v>82</v>
      </c>
      <c r="AW863" s="13" t="s">
        <v>33</v>
      </c>
      <c r="AX863" s="13" t="s">
        <v>72</v>
      </c>
      <c r="AY863" s="215" t="s">
        <v>146</v>
      </c>
    </row>
    <row r="864" spans="1:65" s="2" customFormat="1" ht="16.5" customHeight="1">
      <c r="A864" s="35"/>
      <c r="B864" s="36"/>
      <c r="C864" s="188" t="s">
        <v>1340</v>
      </c>
      <c r="D864" s="188" t="s">
        <v>148</v>
      </c>
      <c r="E864" s="189" t="s">
        <v>1341</v>
      </c>
      <c r="F864" s="190" t="s">
        <v>1342</v>
      </c>
      <c r="G864" s="191" t="s">
        <v>1259</v>
      </c>
      <c r="H864" s="237"/>
      <c r="I864" s="193"/>
      <c r="J864" s="194">
        <f>ROUND(I864*H864,2)</f>
        <v>0</v>
      </c>
      <c r="K864" s="190" t="s">
        <v>152</v>
      </c>
      <c r="L864" s="40"/>
      <c r="M864" s="195" t="s">
        <v>19</v>
      </c>
      <c r="N864" s="196" t="s">
        <v>43</v>
      </c>
      <c r="O864" s="65"/>
      <c r="P864" s="197">
        <f>O864*H864</f>
        <v>0</v>
      </c>
      <c r="Q864" s="197">
        <v>0</v>
      </c>
      <c r="R864" s="197">
        <f>Q864*H864</f>
        <v>0</v>
      </c>
      <c r="S864" s="197">
        <v>0</v>
      </c>
      <c r="T864" s="198">
        <f>S864*H864</f>
        <v>0</v>
      </c>
      <c r="U864" s="35"/>
      <c r="V864" s="35"/>
      <c r="W864" s="35"/>
      <c r="X864" s="35"/>
      <c r="Y864" s="35"/>
      <c r="Z864" s="35"/>
      <c r="AA864" s="35"/>
      <c r="AB864" s="35"/>
      <c r="AC864" s="35"/>
      <c r="AD864" s="35"/>
      <c r="AE864" s="35"/>
      <c r="AR864" s="199" t="s">
        <v>239</v>
      </c>
      <c r="AT864" s="199" t="s">
        <v>148</v>
      </c>
      <c r="AU864" s="199" t="s">
        <v>82</v>
      </c>
      <c r="AY864" s="18" t="s">
        <v>146</v>
      </c>
      <c r="BE864" s="200">
        <f>IF(N864="základní",J864,0)</f>
        <v>0</v>
      </c>
      <c r="BF864" s="200">
        <f>IF(N864="snížená",J864,0)</f>
        <v>0</v>
      </c>
      <c r="BG864" s="200">
        <f>IF(N864="zákl. přenesená",J864,0)</f>
        <v>0</v>
      </c>
      <c r="BH864" s="200">
        <f>IF(N864="sníž. přenesená",J864,0)</f>
        <v>0</v>
      </c>
      <c r="BI864" s="200">
        <f>IF(N864="nulová",J864,0)</f>
        <v>0</v>
      </c>
      <c r="BJ864" s="18" t="s">
        <v>80</v>
      </c>
      <c r="BK864" s="200">
        <f>ROUND(I864*H864,2)</f>
        <v>0</v>
      </c>
      <c r="BL864" s="18" t="s">
        <v>239</v>
      </c>
      <c r="BM864" s="199" t="s">
        <v>1343</v>
      </c>
    </row>
    <row r="865" spans="1:65" s="2" customFormat="1" ht="19.5">
      <c r="A865" s="35"/>
      <c r="B865" s="36"/>
      <c r="C865" s="37"/>
      <c r="D865" s="201" t="s">
        <v>155</v>
      </c>
      <c r="E865" s="37"/>
      <c r="F865" s="202" t="s">
        <v>1344</v>
      </c>
      <c r="G865" s="37"/>
      <c r="H865" s="37"/>
      <c r="I865" s="109"/>
      <c r="J865" s="37"/>
      <c r="K865" s="37"/>
      <c r="L865" s="40"/>
      <c r="M865" s="203"/>
      <c r="N865" s="204"/>
      <c r="O865" s="65"/>
      <c r="P865" s="65"/>
      <c r="Q865" s="65"/>
      <c r="R865" s="65"/>
      <c r="S865" s="65"/>
      <c r="T865" s="66"/>
      <c r="U865" s="35"/>
      <c r="V865" s="35"/>
      <c r="W865" s="35"/>
      <c r="X865" s="35"/>
      <c r="Y865" s="35"/>
      <c r="Z865" s="35"/>
      <c r="AA865" s="35"/>
      <c r="AB865" s="35"/>
      <c r="AC865" s="35"/>
      <c r="AD865" s="35"/>
      <c r="AE865" s="35"/>
      <c r="AT865" s="18" t="s">
        <v>155</v>
      </c>
      <c r="AU865" s="18" t="s">
        <v>82</v>
      </c>
    </row>
    <row r="866" spans="1:65" s="12" customFormat="1" ht="22.9" customHeight="1">
      <c r="B866" s="172"/>
      <c r="C866" s="173"/>
      <c r="D866" s="174" t="s">
        <v>71</v>
      </c>
      <c r="E866" s="186" t="s">
        <v>1345</v>
      </c>
      <c r="F866" s="186" t="s">
        <v>1346</v>
      </c>
      <c r="G866" s="173"/>
      <c r="H866" s="173"/>
      <c r="I866" s="176"/>
      <c r="J866" s="187">
        <f>BK866</f>
        <v>0</v>
      </c>
      <c r="K866" s="173"/>
      <c r="L866" s="178"/>
      <c r="M866" s="179"/>
      <c r="N866" s="180"/>
      <c r="O866" s="180"/>
      <c r="P866" s="181">
        <f>SUM(P867:P877)</f>
        <v>0</v>
      </c>
      <c r="Q866" s="180"/>
      <c r="R866" s="181">
        <f>SUM(R867:R877)</f>
        <v>0.56840959999999996</v>
      </c>
      <c r="S866" s="180"/>
      <c r="T866" s="182">
        <f>SUM(T867:T877)</f>
        <v>2.112E-2</v>
      </c>
      <c r="AR866" s="183" t="s">
        <v>82</v>
      </c>
      <c r="AT866" s="184" t="s">
        <v>71</v>
      </c>
      <c r="AU866" s="184" t="s">
        <v>80</v>
      </c>
      <c r="AY866" s="183" t="s">
        <v>146</v>
      </c>
      <c r="BK866" s="185">
        <f>SUM(BK867:BK877)</f>
        <v>0</v>
      </c>
    </row>
    <row r="867" spans="1:65" s="2" customFormat="1" ht="16.5" customHeight="1">
      <c r="A867" s="35"/>
      <c r="B867" s="36"/>
      <c r="C867" s="188" t="s">
        <v>1347</v>
      </c>
      <c r="D867" s="188" t="s">
        <v>148</v>
      </c>
      <c r="E867" s="189" t="s">
        <v>1348</v>
      </c>
      <c r="F867" s="190" t="s">
        <v>1349</v>
      </c>
      <c r="G867" s="191" t="s">
        <v>151</v>
      </c>
      <c r="H867" s="192">
        <v>40.369999999999997</v>
      </c>
      <c r="I867" s="193"/>
      <c r="J867" s="194">
        <f>ROUND(I867*H867,2)</f>
        <v>0</v>
      </c>
      <c r="K867" s="190" t="s">
        <v>152</v>
      </c>
      <c r="L867" s="40"/>
      <c r="M867" s="195" t="s">
        <v>19</v>
      </c>
      <c r="N867" s="196" t="s">
        <v>43</v>
      </c>
      <c r="O867" s="65"/>
      <c r="P867" s="197">
        <f>O867*H867</f>
        <v>0</v>
      </c>
      <c r="Q867" s="197">
        <v>1.388E-2</v>
      </c>
      <c r="R867" s="197">
        <f>Q867*H867</f>
        <v>0.56033559999999993</v>
      </c>
      <c r="S867" s="197">
        <v>0</v>
      </c>
      <c r="T867" s="198">
        <f>S867*H867</f>
        <v>0</v>
      </c>
      <c r="U867" s="35"/>
      <c r="V867" s="35"/>
      <c r="W867" s="35"/>
      <c r="X867" s="35"/>
      <c r="Y867" s="35"/>
      <c r="Z867" s="35"/>
      <c r="AA867" s="35"/>
      <c r="AB867" s="35"/>
      <c r="AC867" s="35"/>
      <c r="AD867" s="35"/>
      <c r="AE867" s="35"/>
      <c r="AR867" s="199" t="s">
        <v>239</v>
      </c>
      <c r="AT867" s="199" t="s">
        <v>148</v>
      </c>
      <c r="AU867" s="199" t="s">
        <v>82</v>
      </c>
      <c r="AY867" s="18" t="s">
        <v>146</v>
      </c>
      <c r="BE867" s="200">
        <f>IF(N867="základní",J867,0)</f>
        <v>0</v>
      </c>
      <c r="BF867" s="200">
        <f>IF(N867="snížená",J867,0)</f>
        <v>0</v>
      </c>
      <c r="BG867" s="200">
        <f>IF(N867="zákl. přenesená",J867,0)</f>
        <v>0</v>
      </c>
      <c r="BH867" s="200">
        <f>IF(N867="sníž. přenesená",J867,0)</f>
        <v>0</v>
      </c>
      <c r="BI867" s="200">
        <f>IF(N867="nulová",J867,0)</f>
        <v>0</v>
      </c>
      <c r="BJ867" s="18" t="s">
        <v>80</v>
      </c>
      <c r="BK867" s="200">
        <f>ROUND(I867*H867,2)</f>
        <v>0</v>
      </c>
      <c r="BL867" s="18" t="s">
        <v>239</v>
      </c>
      <c r="BM867" s="199" t="s">
        <v>1350</v>
      </c>
    </row>
    <row r="868" spans="1:65" s="2" customFormat="1" ht="19.5">
      <c r="A868" s="35"/>
      <c r="B868" s="36"/>
      <c r="C868" s="37"/>
      <c r="D868" s="201" t="s">
        <v>155</v>
      </c>
      <c r="E868" s="37"/>
      <c r="F868" s="202" t="s">
        <v>1351</v>
      </c>
      <c r="G868" s="37"/>
      <c r="H868" s="37"/>
      <c r="I868" s="109"/>
      <c r="J868" s="37"/>
      <c r="K868" s="37"/>
      <c r="L868" s="40"/>
      <c r="M868" s="203"/>
      <c r="N868" s="204"/>
      <c r="O868" s="65"/>
      <c r="P868" s="65"/>
      <c r="Q868" s="65"/>
      <c r="R868" s="65"/>
      <c r="S868" s="65"/>
      <c r="T868" s="66"/>
      <c r="U868" s="35"/>
      <c r="V868" s="35"/>
      <c r="W868" s="35"/>
      <c r="X868" s="35"/>
      <c r="Y868" s="35"/>
      <c r="Z868" s="35"/>
      <c r="AA868" s="35"/>
      <c r="AB868" s="35"/>
      <c r="AC868" s="35"/>
      <c r="AD868" s="35"/>
      <c r="AE868" s="35"/>
      <c r="AT868" s="18" t="s">
        <v>155</v>
      </c>
      <c r="AU868" s="18" t="s">
        <v>82</v>
      </c>
    </row>
    <row r="869" spans="1:65" s="13" customFormat="1" ht="11.25">
      <c r="B869" s="205"/>
      <c r="C869" s="206"/>
      <c r="D869" s="201" t="s">
        <v>157</v>
      </c>
      <c r="E869" s="207" t="s">
        <v>19</v>
      </c>
      <c r="F869" s="208" t="s">
        <v>1352</v>
      </c>
      <c r="G869" s="206"/>
      <c r="H869" s="209">
        <v>40.369999999999997</v>
      </c>
      <c r="I869" s="210"/>
      <c r="J869" s="206"/>
      <c r="K869" s="206"/>
      <c r="L869" s="211"/>
      <c r="M869" s="212"/>
      <c r="N869" s="213"/>
      <c r="O869" s="213"/>
      <c r="P869" s="213"/>
      <c r="Q869" s="213"/>
      <c r="R869" s="213"/>
      <c r="S869" s="213"/>
      <c r="T869" s="214"/>
      <c r="AT869" s="215" t="s">
        <v>157</v>
      </c>
      <c r="AU869" s="215" t="s">
        <v>82</v>
      </c>
      <c r="AV869" s="13" t="s">
        <v>82</v>
      </c>
      <c r="AW869" s="13" t="s">
        <v>33</v>
      </c>
      <c r="AX869" s="13" t="s">
        <v>72</v>
      </c>
      <c r="AY869" s="215" t="s">
        <v>146</v>
      </c>
    </row>
    <row r="870" spans="1:65" s="2" customFormat="1" ht="16.5" customHeight="1">
      <c r="A870" s="35"/>
      <c r="B870" s="36"/>
      <c r="C870" s="188" t="s">
        <v>1353</v>
      </c>
      <c r="D870" s="188" t="s">
        <v>148</v>
      </c>
      <c r="E870" s="189" t="s">
        <v>1354</v>
      </c>
      <c r="F870" s="190" t="s">
        <v>1355</v>
      </c>
      <c r="G870" s="191" t="s">
        <v>151</v>
      </c>
      <c r="H870" s="192">
        <v>40.369999999999997</v>
      </c>
      <c r="I870" s="193"/>
      <c r="J870" s="194">
        <f>ROUND(I870*H870,2)</f>
        <v>0</v>
      </c>
      <c r="K870" s="190" t="s">
        <v>152</v>
      </c>
      <c r="L870" s="40"/>
      <c r="M870" s="195" t="s">
        <v>19</v>
      </c>
      <c r="N870" s="196" t="s">
        <v>43</v>
      </c>
      <c r="O870" s="65"/>
      <c r="P870" s="197">
        <f>O870*H870</f>
        <v>0</v>
      </c>
      <c r="Q870" s="197">
        <v>2.0000000000000001E-4</v>
      </c>
      <c r="R870" s="197">
        <f>Q870*H870</f>
        <v>8.0739999999999996E-3</v>
      </c>
      <c r="S870" s="197">
        <v>0</v>
      </c>
      <c r="T870" s="198">
        <f>S870*H870</f>
        <v>0</v>
      </c>
      <c r="U870" s="35"/>
      <c r="V870" s="35"/>
      <c r="W870" s="35"/>
      <c r="X870" s="35"/>
      <c r="Y870" s="35"/>
      <c r="Z870" s="35"/>
      <c r="AA870" s="35"/>
      <c r="AB870" s="35"/>
      <c r="AC870" s="35"/>
      <c r="AD870" s="35"/>
      <c r="AE870" s="35"/>
      <c r="AR870" s="199" t="s">
        <v>239</v>
      </c>
      <c r="AT870" s="199" t="s">
        <v>148</v>
      </c>
      <c r="AU870" s="199" t="s">
        <v>82</v>
      </c>
      <c r="AY870" s="18" t="s">
        <v>146</v>
      </c>
      <c r="BE870" s="200">
        <f>IF(N870="základní",J870,0)</f>
        <v>0</v>
      </c>
      <c r="BF870" s="200">
        <f>IF(N870="snížená",J870,0)</f>
        <v>0</v>
      </c>
      <c r="BG870" s="200">
        <f>IF(N870="zákl. přenesená",J870,0)</f>
        <v>0</v>
      </c>
      <c r="BH870" s="200">
        <f>IF(N870="sníž. přenesená",J870,0)</f>
        <v>0</v>
      </c>
      <c r="BI870" s="200">
        <f>IF(N870="nulová",J870,0)</f>
        <v>0</v>
      </c>
      <c r="BJ870" s="18" t="s">
        <v>80</v>
      </c>
      <c r="BK870" s="200">
        <f>ROUND(I870*H870,2)</f>
        <v>0</v>
      </c>
      <c r="BL870" s="18" t="s">
        <v>239</v>
      </c>
      <c r="BM870" s="199" t="s">
        <v>1356</v>
      </c>
    </row>
    <row r="871" spans="1:65" s="2" customFormat="1" ht="11.25">
      <c r="A871" s="35"/>
      <c r="B871" s="36"/>
      <c r="C871" s="37"/>
      <c r="D871" s="201" t="s">
        <v>155</v>
      </c>
      <c r="E871" s="37"/>
      <c r="F871" s="202" t="s">
        <v>1357</v>
      </c>
      <c r="G871" s="37"/>
      <c r="H871" s="37"/>
      <c r="I871" s="109"/>
      <c r="J871" s="37"/>
      <c r="K871" s="37"/>
      <c r="L871" s="40"/>
      <c r="M871" s="203"/>
      <c r="N871" s="204"/>
      <c r="O871" s="65"/>
      <c r="P871" s="65"/>
      <c r="Q871" s="65"/>
      <c r="R871" s="65"/>
      <c r="S871" s="65"/>
      <c r="T871" s="66"/>
      <c r="U871" s="35"/>
      <c r="V871" s="35"/>
      <c r="W871" s="35"/>
      <c r="X871" s="35"/>
      <c r="Y871" s="35"/>
      <c r="Z871" s="35"/>
      <c r="AA871" s="35"/>
      <c r="AB871" s="35"/>
      <c r="AC871" s="35"/>
      <c r="AD871" s="35"/>
      <c r="AE871" s="35"/>
      <c r="AT871" s="18" t="s">
        <v>155</v>
      </c>
      <c r="AU871" s="18" t="s">
        <v>82</v>
      </c>
    </row>
    <row r="872" spans="1:65" s="2" customFormat="1" ht="16.5" customHeight="1">
      <c r="A872" s="35"/>
      <c r="B872" s="36"/>
      <c r="C872" s="188" t="s">
        <v>1358</v>
      </c>
      <c r="D872" s="188" t="s">
        <v>148</v>
      </c>
      <c r="E872" s="189" t="s">
        <v>1359</v>
      </c>
      <c r="F872" s="190" t="s">
        <v>1360</v>
      </c>
      <c r="G872" s="191" t="s">
        <v>464</v>
      </c>
      <c r="H872" s="192">
        <v>9.6</v>
      </c>
      <c r="I872" s="193"/>
      <c r="J872" s="194">
        <f>ROUND(I872*H872,2)</f>
        <v>0</v>
      </c>
      <c r="K872" s="190" t="s">
        <v>152</v>
      </c>
      <c r="L872" s="40"/>
      <c r="M872" s="195" t="s">
        <v>19</v>
      </c>
      <c r="N872" s="196" t="s">
        <v>43</v>
      </c>
      <c r="O872" s="65"/>
      <c r="P872" s="197">
        <f>O872*H872</f>
        <v>0</v>
      </c>
      <c r="Q872" s="197">
        <v>0</v>
      </c>
      <c r="R872" s="197">
        <f>Q872*H872</f>
        <v>0</v>
      </c>
      <c r="S872" s="197">
        <v>2.2000000000000001E-3</v>
      </c>
      <c r="T872" s="198">
        <f>S872*H872</f>
        <v>2.112E-2</v>
      </c>
      <c r="U872" s="35"/>
      <c r="V872" s="35"/>
      <c r="W872" s="35"/>
      <c r="X872" s="35"/>
      <c r="Y872" s="35"/>
      <c r="Z872" s="35"/>
      <c r="AA872" s="35"/>
      <c r="AB872" s="35"/>
      <c r="AC872" s="35"/>
      <c r="AD872" s="35"/>
      <c r="AE872" s="35"/>
      <c r="AR872" s="199" t="s">
        <v>239</v>
      </c>
      <c r="AT872" s="199" t="s">
        <v>148</v>
      </c>
      <c r="AU872" s="199" t="s">
        <v>82</v>
      </c>
      <c r="AY872" s="18" t="s">
        <v>146</v>
      </c>
      <c r="BE872" s="200">
        <f>IF(N872="základní",J872,0)</f>
        <v>0</v>
      </c>
      <c r="BF872" s="200">
        <f>IF(N872="snížená",J872,0)</f>
        <v>0</v>
      </c>
      <c r="BG872" s="200">
        <f>IF(N872="zákl. přenesená",J872,0)</f>
        <v>0</v>
      </c>
      <c r="BH872" s="200">
        <f>IF(N872="sníž. přenesená",J872,0)</f>
        <v>0</v>
      </c>
      <c r="BI872" s="200">
        <f>IF(N872="nulová",J872,0)</f>
        <v>0</v>
      </c>
      <c r="BJ872" s="18" t="s">
        <v>80</v>
      </c>
      <c r="BK872" s="200">
        <f>ROUND(I872*H872,2)</f>
        <v>0</v>
      </c>
      <c r="BL872" s="18" t="s">
        <v>239</v>
      </c>
      <c r="BM872" s="199" t="s">
        <v>1361</v>
      </c>
    </row>
    <row r="873" spans="1:65" s="2" customFormat="1" ht="11.25">
      <c r="A873" s="35"/>
      <c r="B873" s="36"/>
      <c r="C873" s="37"/>
      <c r="D873" s="201" t="s">
        <v>155</v>
      </c>
      <c r="E873" s="37"/>
      <c r="F873" s="202" t="s">
        <v>1362</v>
      </c>
      <c r="G873" s="37"/>
      <c r="H873" s="37"/>
      <c r="I873" s="109"/>
      <c r="J873" s="37"/>
      <c r="K873" s="37"/>
      <c r="L873" s="40"/>
      <c r="M873" s="203"/>
      <c r="N873" s="204"/>
      <c r="O873" s="65"/>
      <c r="P873" s="65"/>
      <c r="Q873" s="65"/>
      <c r="R873" s="65"/>
      <c r="S873" s="65"/>
      <c r="T873" s="66"/>
      <c r="U873" s="35"/>
      <c r="V873" s="35"/>
      <c r="W873" s="35"/>
      <c r="X873" s="35"/>
      <c r="Y873" s="35"/>
      <c r="Z873" s="35"/>
      <c r="AA873" s="35"/>
      <c r="AB873" s="35"/>
      <c r="AC873" s="35"/>
      <c r="AD873" s="35"/>
      <c r="AE873" s="35"/>
      <c r="AT873" s="18" t="s">
        <v>155</v>
      </c>
      <c r="AU873" s="18" t="s">
        <v>82</v>
      </c>
    </row>
    <row r="874" spans="1:65" s="13" customFormat="1" ht="11.25">
      <c r="B874" s="205"/>
      <c r="C874" s="206"/>
      <c r="D874" s="201" t="s">
        <v>157</v>
      </c>
      <c r="E874" s="207" t="s">
        <v>19</v>
      </c>
      <c r="F874" s="208" t="s">
        <v>1363</v>
      </c>
      <c r="G874" s="206"/>
      <c r="H874" s="209">
        <v>4.8</v>
      </c>
      <c r="I874" s="210"/>
      <c r="J874" s="206"/>
      <c r="K874" s="206"/>
      <c r="L874" s="211"/>
      <c r="M874" s="212"/>
      <c r="N874" s="213"/>
      <c r="O874" s="213"/>
      <c r="P874" s="213"/>
      <c r="Q874" s="213"/>
      <c r="R874" s="213"/>
      <c r="S874" s="213"/>
      <c r="T874" s="214"/>
      <c r="AT874" s="215" t="s">
        <v>157</v>
      </c>
      <c r="AU874" s="215" t="s">
        <v>82</v>
      </c>
      <c r="AV874" s="13" t="s">
        <v>82</v>
      </c>
      <c r="AW874" s="13" t="s">
        <v>33</v>
      </c>
      <c r="AX874" s="13" t="s">
        <v>72</v>
      </c>
      <c r="AY874" s="215" t="s">
        <v>146</v>
      </c>
    </row>
    <row r="875" spans="1:65" s="13" customFormat="1" ht="11.25">
      <c r="B875" s="205"/>
      <c r="C875" s="206"/>
      <c r="D875" s="201" t="s">
        <v>157</v>
      </c>
      <c r="E875" s="207" t="s">
        <v>19</v>
      </c>
      <c r="F875" s="208" t="s">
        <v>1364</v>
      </c>
      <c r="G875" s="206"/>
      <c r="H875" s="209">
        <v>4.8</v>
      </c>
      <c r="I875" s="210"/>
      <c r="J875" s="206"/>
      <c r="K875" s="206"/>
      <c r="L875" s="211"/>
      <c r="M875" s="212"/>
      <c r="N875" s="213"/>
      <c r="O875" s="213"/>
      <c r="P875" s="213"/>
      <c r="Q875" s="213"/>
      <c r="R875" s="213"/>
      <c r="S875" s="213"/>
      <c r="T875" s="214"/>
      <c r="AT875" s="215" t="s">
        <v>157</v>
      </c>
      <c r="AU875" s="215" t="s">
        <v>82</v>
      </c>
      <c r="AV875" s="13" t="s">
        <v>82</v>
      </c>
      <c r="AW875" s="13" t="s">
        <v>33</v>
      </c>
      <c r="AX875" s="13" t="s">
        <v>72</v>
      </c>
      <c r="AY875" s="215" t="s">
        <v>146</v>
      </c>
    </row>
    <row r="876" spans="1:65" s="2" customFormat="1" ht="16.5" customHeight="1">
      <c r="A876" s="35"/>
      <c r="B876" s="36"/>
      <c r="C876" s="188" t="s">
        <v>1365</v>
      </c>
      <c r="D876" s="188" t="s">
        <v>148</v>
      </c>
      <c r="E876" s="189" t="s">
        <v>1366</v>
      </c>
      <c r="F876" s="190" t="s">
        <v>1367</v>
      </c>
      <c r="G876" s="191" t="s">
        <v>1259</v>
      </c>
      <c r="H876" s="237"/>
      <c r="I876" s="193"/>
      <c r="J876" s="194">
        <f>ROUND(I876*H876,2)</f>
        <v>0</v>
      </c>
      <c r="K876" s="190" t="s">
        <v>152</v>
      </c>
      <c r="L876" s="40"/>
      <c r="M876" s="195" t="s">
        <v>19</v>
      </c>
      <c r="N876" s="196" t="s">
        <v>43</v>
      </c>
      <c r="O876" s="65"/>
      <c r="P876" s="197">
        <f>O876*H876</f>
        <v>0</v>
      </c>
      <c r="Q876" s="197">
        <v>0</v>
      </c>
      <c r="R876" s="197">
        <f>Q876*H876</f>
        <v>0</v>
      </c>
      <c r="S876" s="197">
        <v>0</v>
      </c>
      <c r="T876" s="198">
        <f>S876*H876</f>
        <v>0</v>
      </c>
      <c r="U876" s="35"/>
      <c r="V876" s="35"/>
      <c r="W876" s="35"/>
      <c r="X876" s="35"/>
      <c r="Y876" s="35"/>
      <c r="Z876" s="35"/>
      <c r="AA876" s="35"/>
      <c r="AB876" s="35"/>
      <c r="AC876" s="35"/>
      <c r="AD876" s="35"/>
      <c r="AE876" s="35"/>
      <c r="AR876" s="199" t="s">
        <v>239</v>
      </c>
      <c r="AT876" s="199" t="s">
        <v>148</v>
      </c>
      <c r="AU876" s="199" t="s">
        <v>82</v>
      </c>
      <c r="AY876" s="18" t="s">
        <v>146</v>
      </c>
      <c r="BE876" s="200">
        <f>IF(N876="základní",J876,0)</f>
        <v>0</v>
      </c>
      <c r="BF876" s="200">
        <f>IF(N876="snížená",J876,0)</f>
        <v>0</v>
      </c>
      <c r="BG876" s="200">
        <f>IF(N876="zákl. přenesená",J876,0)</f>
        <v>0</v>
      </c>
      <c r="BH876" s="200">
        <f>IF(N876="sníž. přenesená",J876,0)</f>
        <v>0</v>
      </c>
      <c r="BI876" s="200">
        <f>IF(N876="nulová",J876,0)</f>
        <v>0</v>
      </c>
      <c r="BJ876" s="18" t="s">
        <v>80</v>
      </c>
      <c r="BK876" s="200">
        <f>ROUND(I876*H876,2)</f>
        <v>0</v>
      </c>
      <c r="BL876" s="18" t="s">
        <v>239</v>
      </c>
      <c r="BM876" s="199" t="s">
        <v>1368</v>
      </c>
    </row>
    <row r="877" spans="1:65" s="2" customFormat="1" ht="19.5">
      <c r="A877" s="35"/>
      <c r="B877" s="36"/>
      <c r="C877" s="37"/>
      <c r="D877" s="201" t="s">
        <v>155</v>
      </c>
      <c r="E877" s="37"/>
      <c r="F877" s="202" t="s">
        <v>1369</v>
      </c>
      <c r="G877" s="37"/>
      <c r="H877" s="37"/>
      <c r="I877" s="109"/>
      <c r="J877" s="37"/>
      <c r="K877" s="37"/>
      <c r="L877" s="40"/>
      <c r="M877" s="203"/>
      <c r="N877" s="204"/>
      <c r="O877" s="65"/>
      <c r="P877" s="65"/>
      <c r="Q877" s="65"/>
      <c r="R877" s="65"/>
      <c r="S877" s="65"/>
      <c r="T877" s="66"/>
      <c r="U877" s="35"/>
      <c r="V877" s="35"/>
      <c r="W877" s="35"/>
      <c r="X877" s="35"/>
      <c r="Y877" s="35"/>
      <c r="Z877" s="35"/>
      <c r="AA877" s="35"/>
      <c r="AB877" s="35"/>
      <c r="AC877" s="35"/>
      <c r="AD877" s="35"/>
      <c r="AE877" s="35"/>
      <c r="AT877" s="18" t="s">
        <v>155</v>
      </c>
      <c r="AU877" s="18" t="s">
        <v>82</v>
      </c>
    </row>
    <row r="878" spans="1:65" s="12" customFormat="1" ht="22.9" customHeight="1">
      <c r="B878" s="172"/>
      <c r="C878" s="173"/>
      <c r="D878" s="174" t="s">
        <v>71</v>
      </c>
      <c r="E878" s="186" t="s">
        <v>1370</v>
      </c>
      <c r="F878" s="186" t="s">
        <v>1371</v>
      </c>
      <c r="G878" s="173"/>
      <c r="H878" s="173"/>
      <c r="I878" s="176"/>
      <c r="J878" s="187">
        <f>BK878</f>
        <v>0</v>
      </c>
      <c r="K878" s="173"/>
      <c r="L878" s="178"/>
      <c r="M878" s="179"/>
      <c r="N878" s="180"/>
      <c r="O878" s="180"/>
      <c r="P878" s="181">
        <f>SUM(P879:P959)</f>
        <v>0</v>
      </c>
      <c r="Q878" s="180"/>
      <c r="R878" s="181">
        <f>SUM(R879:R959)</f>
        <v>20.350927559390001</v>
      </c>
      <c r="S878" s="180"/>
      <c r="T878" s="182">
        <f>SUM(T879:T959)</f>
        <v>11.190737500000001</v>
      </c>
      <c r="AR878" s="183" t="s">
        <v>82</v>
      </c>
      <c r="AT878" s="184" t="s">
        <v>71</v>
      </c>
      <c r="AU878" s="184" t="s">
        <v>80</v>
      </c>
      <c r="AY878" s="183" t="s">
        <v>146</v>
      </c>
      <c r="BK878" s="185">
        <f>SUM(BK879:BK959)</f>
        <v>0</v>
      </c>
    </row>
    <row r="879" spans="1:65" s="2" customFormat="1" ht="16.5" customHeight="1">
      <c r="A879" s="35"/>
      <c r="B879" s="36"/>
      <c r="C879" s="188" t="s">
        <v>1372</v>
      </c>
      <c r="D879" s="188" t="s">
        <v>148</v>
      </c>
      <c r="E879" s="189" t="s">
        <v>1373</v>
      </c>
      <c r="F879" s="190" t="s">
        <v>1374</v>
      </c>
      <c r="G879" s="191" t="s">
        <v>151</v>
      </c>
      <c r="H879" s="192">
        <v>54.865000000000002</v>
      </c>
      <c r="I879" s="193"/>
      <c r="J879" s="194">
        <f>ROUND(I879*H879,2)</f>
        <v>0</v>
      </c>
      <c r="K879" s="190" t="s">
        <v>152</v>
      </c>
      <c r="L879" s="40"/>
      <c r="M879" s="195" t="s">
        <v>19</v>
      </c>
      <c r="N879" s="196" t="s">
        <v>43</v>
      </c>
      <c r="O879" s="65"/>
      <c r="P879" s="197">
        <f>O879*H879</f>
        <v>0</v>
      </c>
      <c r="Q879" s="197">
        <v>2.503E-2</v>
      </c>
      <c r="R879" s="197">
        <f>Q879*H879</f>
        <v>1.37327095</v>
      </c>
      <c r="S879" s="197">
        <v>0</v>
      </c>
      <c r="T879" s="198">
        <f>S879*H879</f>
        <v>0</v>
      </c>
      <c r="U879" s="35"/>
      <c r="V879" s="35"/>
      <c r="W879" s="35"/>
      <c r="X879" s="35"/>
      <c r="Y879" s="35"/>
      <c r="Z879" s="35"/>
      <c r="AA879" s="35"/>
      <c r="AB879" s="35"/>
      <c r="AC879" s="35"/>
      <c r="AD879" s="35"/>
      <c r="AE879" s="35"/>
      <c r="AR879" s="199" t="s">
        <v>239</v>
      </c>
      <c r="AT879" s="199" t="s">
        <v>148</v>
      </c>
      <c r="AU879" s="199" t="s">
        <v>82</v>
      </c>
      <c r="AY879" s="18" t="s">
        <v>146</v>
      </c>
      <c r="BE879" s="200">
        <f>IF(N879="základní",J879,0)</f>
        <v>0</v>
      </c>
      <c r="BF879" s="200">
        <f>IF(N879="snížená",J879,0)</f>
        <v>0</v>
      </c>
      <c r="BG879" s="200">
        <f>IF(N879="zákl. přenesená",J879,0)</f>
        <v>0</v>
      </c>
      <c r="BH879" s="200">
        <f>IF(N879="sníž. přenesená",J879,0)</f>
        <v>0</v>
      </c>
      <c r="BI879" s="200">
        <f>IF(N879="nulová",J879,0)</f>
        <v>0</v>
      </c>
      <c r="BJ879" s="18" t="s">
        <v>80</v>
      </c>
      <c r="BK879" s="200">
        <f>ROUND(I879*H879,2)</f>
        <v>0</v>
      </c>
      <c r="BL879" s="18" t="s">
        <v>239</v>
      </c>
      <c r="BM879" s="199" t="s">
        <v>1375</v>
      </c>
    </row>
    <row r="880" spans="1:65" s="2" customFormat="1" ht="19.5">
      <c r="A880" s="35"/>
      <c r="B880" s="36"/>
      <c r="C880" s="37"/>
      <c r="D880" s="201" t="s">
        <v>155</v>
      </c>
      <c r="E880" s="37"/>
      <c r="F880" s="202" t="s">
        <v>1376</v>
      </c>
      <c r="G880" s="37"/>
      <c r="H880" s="37"/>
      <c r="I880" s="109"/>
      <c r="J880" s="37"/>
      <c r="K880" s="37"/>
      <c r="L880" s="40"/>
      <c r="M880" s="203"/>
      <c r="N880" s="204"/>
      <c r="O880" s="65"/>
      <c r="P880" s="65"/>
      <c r="Q880" s="65"/>
      <c r="R880" s="65"/>
      <c r="S880" s="65"/>
      <c r="T880" s="66"/>
      <c r="U880" s="35"/>
      <c r="V880" s="35"/>
      <c r="W880" s="35"/>
      <c r="X880" s="35"/>
      <c r="Y880" s="35"/>
      <c r="Z880" s="35"/>
      <c r="AA880" s="35"/>
      <c r="AB880" s="35"/>
      <c r="AC880" s="35"/>
      <c r="AD880" s="35"/>
      <c r="AE880" s="35"/>
      <c r="AT880" s="18" t="s">
        <v>155</v>
      </c>
      <c r="AU880" s="18" t="s">
        <v>82</v>
      </c>
    </row>
    <row r="881" spans="1:65" s="13" customFormat="1" ht="11.25">
      <c r="B881" s="205"/>
      <c r="C881" s="206"/>
      <c r="D881" s="201" t="s">
        <v>157</v>
      </c>
      <c r="E881" s="207" t="s">
        <v>19</v>
      </c>
      <c r="F881" s="208" t="s">
        <v>1377</v>
      </c>
      <c r="G881" s="206"/>
      <c r="H881" s="209">
        <v>54.865000000000002</v>
      </c>
      <c r="I881" s="210"/>
      <c r="J881" s="206"/>
      <c r="K881" s="206"/>
      <c r="L881" s="211"/>
      <c r="M881" s="212"/>
      <c r="N881" s="213"/>
      <c r="O881" s="213"/>
      <c r="P881" s="213"/>
      <c r="Q881" s="213"/>
      <c r="R881" s="213"/>
      <c r="S881" s="213"/>
      <c r="T881" s="214"/>
      <c r="AT881" s="215" t="s">
        <v>157</v>
      </c>
      <c r="AU881" s="215" t="s">
        <v>82</v>
      </c>
      <c r="AV881" s="13" t="s">
        <v>82</v>
      </c>
      <c r="AW881" s="13" t="s">
        <v>33</v>
      </c>
      <c r="AX881" s="13" t="s">
        <v>72</v>
      </c>
      <c r="AY881" s="215" t="s">
        <v>146</v>
      </c>
    </row>
    <row r="882" spans="1:65" s="2" customFormat="1" ht="16.5" customHeight="1">
      <c r="A882" s="35"/>
      <c r="B882" s="36"/>
      <c r="C882" s="188" t="s">
        <v>1378</v>
      </c>
      <c r="D882" s="188" t="s">
        <v>148</v>
      </c>
      <c r="E882" s="189" t="s">
        <v>1379</v>
      </c>
      <c r="F882" s="190" t="s">
        <v>1380</v>
      </c>
      <c r="G882" s="191" t="s">
        <v>151</v>
      </c>
      <c r="H882" s="192">
        <v>114.76600000000001</v>
      </c>
      <c r="I882" s="193"/>
      <c r="J882" s="194">
        <f>ROUND(I882*H882,2)</f>
        <v>0</v>
      </c>
      <c r="K882" s="190" t="s">
        <v>152</v>
      </c>
      <c r="L882" s="40"/>
      <c r="M882" s="195" t="s">
        <v>19</v>
      </c>
      <c r="N882" s="196" t="s">
        <v>43</v>
      </c>
      <c r="O882" s="65"/>
      <c r="P882" s="197">
        <f>O882*H882</f>
        <v>0</v>
      </c>
      <c r="Q882" s="197">
        <v>2.6870000000000002E-2</v>
      </c>
      <c r="R882" s="197">
        <f>Q882*H882</f>
        <v>3.0837624200000002</v>
      </c>
      <c r="S882" s="197">
        <v>0</v>
      </c>
      <c r="T882" s="198">
        <f>S882*H882</f>
        <v>0</v>
      </c>
      <c r="U882" s="35"/>
      <c r="V882" s="35"/>
      <c r="W882" s="35"/>
      <c r="X882" s="35"/>
      <c r="Y882" s="35"/>
      <c r="Z882" s="35"/>
      <c r="AA882" s="35"/>
      <c r="AB882" s="35"/>
      <c r="AC882" s="35"/>
      <c r="AD882" s="35"/>
      <c r="AE882" s="35"/>
      <c r="AR882" s="199" t="s">
        <v>239</v>
      </c>
      <c r="AT882" s="199" t="s">
        <v>148</v>
      </c>
      <c r="AU882" s="199" t="s">
        <v>82</v>
      </c>
      <c r="AY882" s="18" t="s">
        <v>146</v>
      </c>
      <c r="BE882" s="200">
        <f>IF(N882="základní",J882,0)</f>
        <v>0</v>
      </c>
      <c r="BF882" s="200">
        <f>IF(N882="snížená",J882,0)</f>
        <v>0</v>
      </c>
      <c r="BG882" s="200">
        <f>IF(N882="zákl. přenesená",J882,0)</f>
        <v>0</v>
      </c>
      <c r="BH882" s="200">
        <f>IF(N882="sníž. přenesená",J882,0)</f>
        <v>0</v>
      </c>
      <c r="BI882" s="200">
        <f>IF(N882="nulová",J882,0)</f>
        <v>0</v>
      </c>
      <c r="BJ882" s="18" t="s">
        <v>80</v>
      </c>
      <c r="BK882" s="200">
        <f>ROUND(I882*H882,2)</f>
        <v>0</v>
      </c>
      <c r="BL882" s="18" t="s">
        <v>239</v>
      </c>
      <c r="BM882" s="199" t="s">
        <v>1381</v>
      </c>
    </row>
    <row r="883" spans="1:65" s="2" customFormat="1" ht="19.5">
      <c r="A883" s="35"/>
      <c r="B883" s="36"/>
      <c r="C883" s="37"/>
      <c r="D883" s="201" t="s">
        <v>155</v>
      </c>
      <c r="E883" s="37"/>
      <c r="F883" s="202" t="s">
        <v>1382</v>
      </c>
      <c r="G883" s="37"/>
      <c r="H883" s="37"/>
      <c r="I883" s="109"/>
      <c r="J883" s="37"/>
      <c r="K883" s="37"/>
      <c r="L883" s="40"/>
      <c r="M883" s="203"/>
      <c r="N883" s="204"/>
      <c r="O883" s="65"/>
      <c r="P883" s="65"/>
      <c r="Q883" s="65"/>
      <c r="R883" s="65"/>
      <c r="S883" s="65"/>
      <c r="T883" s="66"/>
      <c r="U883" s="35"/>
      <c r="V883" s="35"/>
      <c r="W883" s="35"/>
      <c r="X883" s="35"/>
      <c r="Y883" s="35"/>
      <c r="Z883" s="35"/>
      <c r="AA883" s="35"/>
      <c r="AB883" s="35"/>
      <c r="AC883" s="35"/>
      <c r="AD883" s="35"/>
      <c r="AE883" s="35"/>
      <c r="AT883" s="18" t="s">
        <v>155</v>
      </c>
      <c r="AU883" s="18" t="s">
        <v>82</v>
      </c>
    </row>
    <row r="884" spans="1:65" s="13" customFormat="1" ht="11.25">
      <c r="B884" s="205"/>
      <c r="C884" s="206"/>
      <c r="D884" s="201" t="s">
        <v>157</v>
      </c>
      <c r="E884" s="207" t="s">
        <v>19</v>
      </c>
      <c r="F884" s="208" t="s">
        <v>1383</v>
      </c>
      <c r="G884" s="206"/>
      <c r="H884" s="209">
        <v>114.76600000000001</v>
      </c>
      <c r="I884" s="210"/>
      <c r="J884" s="206"/>
      <c r="K884" s="206"/>
      <c r="L884" s="211"/>
      <c r="M884" s="212"/>
      <c r="N884" s="213"/>
      <c r="O884" s="213"/>
      <c r="P884" s="213"/>
      <c r="Q884" s="213"/>
      <c r="R884" s="213"/>
      <c r="S884" s="213"/>
      <c r="T884" s="214"/>
      <c r="AT884" s="215" t="s">
        <v>157</v>
      </c>
      <c r="AU884" s="215" t="s">
        <v>82</v>
      </c>
      <c r="AV884" s="13" t="s">
        <v>82</v>
      </c>
      <c r="AW884" s="13" t="s">
        <v>33</v>
      </c>
      <c r="AX884" s="13" t="s">
        <v>72</v>
      </c>
      <c r="AY884" s="215" t="s">
        <v>146</v>
      </c>
    </row>
    <row r="885" spans="1:65" s="2" customFormat="1" ht="16.5" customHeight="1">
      <c r="A885" s="35"/>
      <c r="B885" s="36"/>
      <c r="C885" s="188" t="s">
        <v>1384</v>
      </c>
      <c r="D885" s="188" t="s">
        <v>148</v>
      </c>
      <c r="E885" s="189" t="s">
        <v>1385</v>
      </c>
      <c r="F885" s="190" t="s">
        <v>1386</v>
      </c>
      <c r="G885" s="191" t="s">
        <v>151</v>
      </c>
      <c r="H885" s="192">
        <v>4.9210000000000003</v>
      </c>
      <c r="I885" s="193"/>
      <c r="J885" s="194">
        <f>ROUND(I885*H885,2)</f>
        <v>0</v>
      </c>
      <c r="K885" s="190" t="s">
        <v>19</v>
      </c>
      <c r="L885" s="40"/>
      <c r="M885" s="195" t="s">
        <v>19</v>
      </c>
      <c r="N885" s="196" t="s">
        <v>43</v>
      </c>
      <c r="O885" s="65"/>
      <c r="P885" s="197">
        <f>O885*H885</f>
        <v>0</v>
      </c>
      <c r="Q885" s="197">
        <v>2.5409999999999999E-2</v>
      </c>
      <c r="R885" s="197">
        <f>Q885*H885</f>
        <v>0.12504261</v>
      </c>
      <c r="S885" s="197">
        <v>0</v>
      </c>
      <c r="T885" s="198">
        <f>S885*H885</f>
        <v>0</v>
      </c>
      <c r="U885" s="35"/>
      <c r="V885" s="35"/>
      <c r="W885" s="35"/>
      <c r="X885" s="35"/>
      <c r="Y885" s="35"/>
      <c r="Z885" s="35"/>
      <c r="AA885" s="35"/>
      <c r="AB885" s="35"/>
      <c r="AC885" s="35"/>
      <c r="AD885" s="35"/>
      <c r="AE885" s="35"/>
      <c r="AR885" s="199" t="s">
        <v>239</v>
      </c>
      <c r="AT885" s="199" t="s">
        <v>148</v>
      </c>
      <c r="AU885" s="199" t="s">
        <v>82</v>
      </c>
      <c r="AY885" s="18" t="s">
        <v>146</v>
      </c>
      <c r="BE885" s="200">
        <f>IF(N885="základní",J885,0)</f>
        <v>0</v>
      </c>
      <c r="BF885" s="200">
        <f>IF(N885="snížená",J885,0)</f>
        <v>0</v>
      </c>
      <c r="BG885" s="200">
        <f>IF(N885="zákl. přenesená",J885,0)</f>
        <v>0</v>
      </c>
      <c r="BH885" s="200">
        <f>IF(N885="sníž. přenesená",J885,0)</f>
        <v>0</v>
      </c>
      <c r="BI885" s="200">
        <f>IF(N885="nulová",J885,0)</f>
        <v>0</v>
      </c>
      <c r="BJ885" s="18" t="s">
        <v>80</v>
      </c>
      <c r="BK885" s="200">
        <f>ROUND(I885*H885,2)</f>
        <v>0</v>
      </c>
      <c r="BL885" s="18" t="s">
        <v>239</v>
      </c>
      <c r="BM885" s="199" t="s">
        <v>1387</v>
      </c>
    </row>
    <row r="886" spans="1:65" s="2" customFormat="1" ht="19.5">
      <c r="A886" s="35"/>
      <c r="B886" s="36"/>
      <c r="C886" s="37"/>
      <c r="D886" s="201" t="s">
        <v>155</v>
      </c>
      <c r="E886" s="37"/>
      <c r="F886" s="202" t="s">
        <v>1388</v>
      </c>
      <c r="G886" s="37"/>
      <c r="H886" s="37"/>
      <c r="I886" s="109"/>
      <c r="J886" s="37"/>
      <c r="K886" s="37"/>
      <c r="L886" s="40"/>
      <c r="M886" s="203"/>
      <c r="N886" s="204"/>
      <c r="O886" s="65"/>
      <c r="P886" s="65"/>
      <c r="Q886" s="65"/>
      <c r="R886" s="65"/>
      <c r="S886" s="65"/>
      <c r="T886" s="66"/>
      <c r="U886" s="35"/>
      <c r="V886" s="35"/>
      <c r="W886" s="35"/>
      <c r="X886" s="35"/>
      <c r="Y886" s="35"/>
      <c r="Z886" s="35"/>
      <c r="AA886" s="35"/>
      <c r="AB886" s="35"/>
      <c r="AC886" s="35"/>
      <c r="AD886" s="35"/>
      <c r="AE886" s="35"/>
      <c r="AT886" s="18" t="s">
        <v>155</v>
      </c>
      <c r="AU886" s="18" t="s">
        <v>82</v>
      </c>
    </row>
    <row r="887" spans="1:65" s="13" customFormat="1" ht="11.25">
      <c r="B887" s="205"/>
      <c r="C887" s="206"/>
      <c r="D887" s="201" t="s">
        <v>157</v>
      </c>
      <c r="E887" s="207" t="s">
        <v>19</v>
      </c>
      <c r="F887" s="208" t="s">
        <v>1389</v>
      </c>
      <c r="G887" s="206"/>
      <c r="H887" s="209">
        <v>4.9210000000000003</v>
      </c>
      <c r="I887" s="210"/>
      <c r="J887" s="206"/>
      <c r="K887" s="206"/>
      <c r="L887" s="211"/>
      <c r="M887" s="212"/>
      <c r="N887" s="213"/>
      <c r="O887" s="213"/>
      <c r="P887" s="213"/>
      <c r="Q887" s="213"/>
      <c r="R887" s="213"/>
      <c r="S887" s="213"/>
      <c r="T887" s="214"/>
      <c r="AT887" s="215" t="s">
        <v>157</v>
      </c>
      <c r="AU887" s="215" t="s">
        <v>82</v>
      </c>
      <c r="AV887" s="13" t="s">
        <v>82</v>
      </c>
      <c r="AW887" s="13" t="s">
        <v>33</v>
      </c>
      <c r="AX887" s="13" t="s">
        <v>72</v>
      </c>
      <c r="AY887" s="215" t="s">
        <v>146</v>
      </c>
    </row>
    <row r="888" spans="1:65" s="2" customFormat="1" ht="16.5" customHeight="1">
      <c r="A888" s="35"/>
      <c r="B888" s="36"/>
      <c r="C888" s="188" t="s">
        <v>1390</v>
      </c>
      <c r="D888" s="188" t="s">
        <v>148</v>
      </c>
      <c r="E888" s="189" t="s">
        <v>1391</v>
      </c>
      <c r="F888" s="190" t="s">
        <v>1392</v>
      </c>
      <c r="G888" s="191" t="s">
        <v>151</v>
      </c>
      <c r="H888" s="192">
        <v>42.308</v>
      </c>
      <c r="I888" s="193"/>
      <c r="J888" s="194">
        <f>ROUND(I888*H888,2)</f>
        <v>0</v>
      </c>
      <c r="K888" s="190" t="s">
        <v>152</v>
      </c>
      <c r="L888" s="40"/>
      <c r="M888" s="195" t="s">
        <v>19</v>
      </c>
      <c r="N888" s="196" t="s">
        <v>43</v>
      </c>
      <c r="O888" s="65"/>
      <c r="P888" s="197">
        <f>O888*H888</f>
        <v>0</v>
      </c>
      <c r="Q888" s="197">
        <v>2.5659999999999999E-2</v>
      </c>
      <c r="R888" s="197">
        <f>Q888*H888</f>
        <v>1.0856232799999999</v>
      </c>
      <c r="S888" s="197">
        <v>0</v>
      </c>
      <c r="T888" s="198">
        <f>S888*H888</f>
        <v>0</v>
      </c>
      <c r="U888" s="35"/>
      <c r="V888" s="35"/>
      <c r="W888" s="35"/>
      <c r="X888" s="35"/>
      <c r="Y888" s="35"/>
      <c r="Z888" s="35"/>
      <c r="AA888" s="35"/>
      <c r="AB888" s="35"/>
      <c r="AC888" s="35"/>
      <c r="AD888" s="35"/>
      <c r="AE888" s="35"/>
      <c r="AR888" s="199" t="s">
        <v>239</v>
      </c>
      <c r="AT888" s="199" t="s">
        <v>148</v>
      </c>
      <c r="AU888" s="199" t="s">
        <v>82</v>
      </c>
      <c r="AY888" s="18" t="s">
        <v>146</v>
      </c>
      <c r="BE888" s="200">
        <f>IF(N888="základní",J888,0)</f>
        <v>0</v>
      </c>
      <c r="BF888" s="200">
        <f>IF(N888="snížená",J888,0)</f>
        <v>0</v>
      </c>
      <c r="BG888" s="200">
        <f>IF(N888="zákl. přenesená",J888,0)</f>
        <v>0</v>
      </c>
      <c r="BH888" s="200">
        <f>IF(N888="sníž. přenesená",J888,0)</f>
        <v>0</v>
      </c>
      <c r="BI888" s="200">
        <f>IF(N888="nulová",J888,0)</f>
        <v>0</v>
      </c>
      <c r="BJ888" s="18" t="s">
        <v>80</v>
      </c>
      <c r="BK888" s="200">
        <f>ROUND(I888*H888,2)</f>
        <v>0</v>
      </c>
      <c r="BL888" s="18" t="s">
        <v>239</v>
      </c>
      <c r="BM888" s="199" t="s">
        <v>1393</v>
      </c>
    </row>
    <row r="889" spans="1:65" s="2" customFormat="1" ht="19.5">
      <c r="A889" s="35"/>
      <c r="B889" s="36"/>
      <c r="C889" s="37"/>
      <c r="D889" s="201" t="s">
        <v>155</v>
      </c>
      <c r="E889" s="37"/>
      <c r="F889" s="202" t="s">
        <v>1394</v>
      </c>
      <c r="G889" s="37"/>
      <c r="H889" s="37"/>
      <c r="I889" s="109"/>
      <c r="J889" s="37"/>
      <c r="K889" s="37"/>
      <c r="L889" s="40"/>
      <c r="M889" s="203"/>
      <c r="N889" s="204"/>
      <c r="O889" s="65"/>
      <c r="P889" s="65"/>
      <c r="Q889" s="65"/>
      <c r="R889" s="65"/>
      <c r="S889" s="65"/>
      <c r="T889" s="66"/>
      <c r="U889" s="35"/>
      <c r="V889" s="35"/>
      <c r="W889" s="35"/>
      <c r="X889" s="35"/>
      <c r="Y889" s="35"/>
      <c r="Z889" s="35"/>
      <c r="AA889" s="35"/>
      <c r="AB889" s="35"/>
      <c r="AC889" s="35"/>
      <c r="AD889" s="35"/>
      <c r="AE889" s="35"/>
      <c r="AT889" s="18" t="s">
        <v>155</v>
      </c>
      <c r="AU889" s="18" t="s">
        <v>82</v>
      </c>
    </row>
    <row r="890" spans="1:65" s="13" customFormat="1" ht="11.25">
      <c r="B890" s="205"/>
      <c r="C890" s="206"/>
      <c r="D890" s="201" t="s">
        <v>157</v>
      </c>
      <c r="E890" s="207" t="s">
        <v>19</v>
      </c>
      <c r="F890" s="208" t="s">
        <v>1395</v>
      </c>
      <c r="G890" s="206"/>
      <c r="H890" s="209">
        <v>42.308</v>
      </c>
      <c r="I890" s="210"/>
      <c r="J890" s="206"/>
      <c r="K890" s="206"/>
      <c r="L890" s="211"/>
      <c r="M890" s="212"/>
      <c r="N890" s="213"/>
      <c r="O890" s="213"/>
      <c r="P890" s="213"/>
      <c r="Q890" s="213"/>
      <c r="R890" s="213"/>
      <c r="S890" s="213"/>
      <c r="T890" s="214"/>
      <c r="AT890" s="215" t="s">
        <v>157</v>
      </c>
      <c r="AU890" s="215" t="s">
        <v>82</v>
      </c>
      <c r="AV890" s="13" t="s">
        <v>82</v>
      </c>
      <c r="AW890" s="13" t="s">
        <v>33</v>
      </c>
      <c r="AX890" s="13" t="s">
        <v>72</v>
      </c>
      <c r="AY890" s="215" t="s">
        <v>146</v>
      </c>
    </row>
    <row r="891" spans="1:65" s="2" customFormat="1" ht="16.5" customHeight="1">
      <c r="A891" s="35"/>
      <c r="B891" s="36"/>
      <c r="C891" s="188" t="s">
        <v>1396</v>
      </c>
      <c r="D891" s="188" t="s">
        <v>148</v>
      </c>
      <c r="E891" s="189" t="s">
        <v>1397</v>
      </c>
      <c r="F891" s="190" t="s">
        <v>1398</v>
      </c>
      <c r="G891" s="191" t="s">
        <v>151</v>
      </c>
      <c r="H891" s="192">
        <v>216.86</v>
      </c>
      <c r="I891" s="193"/>
      <c r="J891" s="194">
        <f>ROUND(I891*H891,2)</f>
        <v>0</v>
      </c>
      <c r="K891" s="190" t="s">
        <v>152</v>
      </c>
      <c r="L891" s="40"/>
      <c r="M891" s="195" t="s">
        <v>19</v>
      </c>
      <c r="N891" s="196" t="s">
        <v>43</v>
      </c>
      <c r="O891" s="65"/>
      <c r="P891" s="197">
        <f>O891*H891</f>
        <v>0</v>
      </c>
      <c r="Q891" s="197">
        <v>2.0000000000000001E-4</v>
      </c>
      <c r="R891" s="197">
        <f>Q891*H891</f>
        <v>4.3372000000000008E-2</v>
      </c>
      <c r="S891" s="197">
        <v>0</v>
      </c>
      <c r="T891" s="198">
        <f>S891*H891</f>
        <v>0</v>
      </c>
      <c r="U891" s="35"/>
      <c r="V891" s="35"/>
      <c r="W891" s="35"/>
      <c r="X891" s="35"/>
      <c r="Y891" s="35"/>
      <c r="Z891" s="35"/>
      <c r="AA891" s="35"/>
      <c r="AB891" s="35"/>
      <c r="AC891" s="35"/>
      <c r="AD891" s="35"/>
      <c r="AE891" s="35"/>
      <c r="AR891" s="199" t="s">
        <v>239</v>
      </c>
      <c r="AT891" s="199" t="s">
        <v>148</v>
      </c>
      <c r="AU891" s="199" t="s">
        <v>82</v>
      </c>
      <c r="AY891" s="18" t="s">
        <v>146</v>
      </c>
      <c r="BE891" s="200">
        <f>IF(N891="základní",J891,0)</f>
        <v>0</v>
      </c>
      <c r="BF891" s="200">
        <f>IF(N891="snížená",J891,0)</f>
        <v>0</v>
      </c>
      <c r="BG891" s="200">
        <f>IF(N891="zákl. přenesená",J891,0)</f>
        <v>0</v>
      </c>
      <c r="BH891" s="200">
        <f>IF(N891="sníž. přenesená",J891,0)</f>
        <v>0</v>
      </c>
      <c r="BI891" s="200">
        <f>IF(N891="nulová",J891,0)</f>
        <v>0</v>
      </c>
      <c r="BJ891" s="18" t="s">
        <v>80</v>
      </c>
      <c r="BK891" s="200">
        <f>ROUND(I891*H891,2)</f>
        <v>0</v>
      </c>
      <c r="BL891" s="18" t="s">
        <v>239</v>
      </c>
      <c r="BM891" s="199" t="s">
        <v>1399</v>
      </c>
    </row>
    <row r="892" spans="1:65" s="2" customFormat="1" ht="11.25">
      <c r="A892" s="35"/>
      <c r="B892" s="36"/>
      <c r="C892" s="37"/>
      <c r="D892" s="201" t="s">
        <v>155</v>
      </c>
      <c r="E892" s="37"/>
      <c r="F892" s="202" t="s">
        <v>1400</v>
      </c>
      <c r="G892" s="37"/>
      <c r="H892" s="37"/>
      <c r="I892" s="109"/>
      <c r="J892" s="37"/>
      <c r="K892" s="37"/>
      <c r="L892" s="40"/>
      <c r="M892" s="203"/>
      <c r="N892" s="204"/>
      <c r="O892" s="65"/>
      <c r="P892" s="65"/>
      <c r="Q892" s="65"/>
      <c r="R892" s="65"/>
      <c r="S892" s="65"/>
      <c r="T892" s="66"/>
      <c r="U892" s="35"/>
      <c r="V892" s="35"/>
      <c r="W892" s="35"/>
      <c r="X892" s="35"/>
      <c r="Y892" s="35"/>
      <c r="Z892" s="35"/>
      <c r="AA892" s="35"/>
      <c r="AB892" s="35"/>
      <c r="AC892" s="35"/>
      <c r="AD892" s="35"/>
      <c r="AE892" s="35"/>
      <c r="AT892" s="18" t="s">
        <v>155</v>
      </c>
      <c r="AU892" s="18" t="s">
        <v>82</v>
      </c>
    </row>
    <row r="893" spans="1:65" s="13" customFormat="1" ht="11.25">
      <c r="B893" s="205"/>
      <c r="C893" s="206"/>
      <c r="D893" s="201" t="s">
        <v>157</v>
      </c>
      <c r="E893" s="207" t="s">
        <v>19</v>
      </c>
      <c r="F893" s="208" t="s">
        <v>1401</v>
      </c>
      <c r="G893" s="206"/>
      <c r="H893" s="209">
        <v>216.86</v>
      </c>
      <c r="I893" s="210"/>
      <c r="J893" s="206"/>
      <c r="K893" s="206"/>
      <c r="L893" s="211"/>
      <c r="M893" s="212"/>
      <c r="N893" s="213"/>
      <c r="O893" s="213"/>
      <c r="P893" s="213"/>
      <c r="Q893" s="213"/>
      <c r="R893" s="213"/>
      <c r="S893" s="213"/>
      <c r="T893" s="214"/>
      <c r="AT893" s="215" t="s">
        <v>157</v>
      </c>
      <c r="AU893" s="215" t="s">
        <v>82</v>
      </c>
      <c r="AV893" s="13" t="s">
        <v>82</v>
      </c>
      <c r="AW893" s="13" t="s">
        <v>33</v>
      </c>
      <c r="AX893" s="13" t="s">
        <v>72</v>
      </c>
      <c r="AY893" s="215" t="s">
        <v>146</v>
      </c>
    </row>
    <row r="894" spans="1:65" s="2" customFormat="1" ht="16.5" customHeight="1">
      <c r="A894" s="35"/>
      <c r="B894" s="36"/>
      <c r="C894" s="188" t="s">
        <v>1402</v>
      </c>
      <c r="D894" s="188" t="s">
        <v>148</v>
      </c>
      <c r="E894" s="189" t="s">
        <v>1403</v>
      </c>
      <c r="F894" s="190" t="s">
        <v>1404</v>
      </c>
      <c r="G894" s="191" t="s">
        <v>151</v>
      </c>
      <c r="H894" s="192">
        <v>12.077999999999999</v>
      </c>
      <c r="I894" s="193"/>
      <c r="J894" s="194">
        <f>ROUND(I894*H894,2)</f>
        <v>0</v>
      </c>
      <c r="K894" s="190" t="s">
        <v>152</v>
      </c>
      <c r="L894" s="40"/>
      <c r="M894" s="195" t="s">
        <v>19</v>
      </c>
      <c r="N894" s="196" t="s">
        <v>43</v>
      </c>
      <c r="O894" s="65"/>
      <c r="P894" s="197">
        <f>O894*H894</f>
        <v>0</v>
      </c>
      <c r="Q894" s="197">
        <v>0</v>
      </c>
      <c r="R894" s="197">
        <f>Q894*H894</f>
        <v>0</v>
      </c>
      <c r="S894" s="197">
        <v>0</v>
      </c>
      <c r="T894" s="198">
        <f>S894*H894</f>
        <v>0</v>
      </c>
      <c r="U894" s="35"/>
      <c r="V894" s="35"/>
      <c r="W894" s="35"/>
      <c r="X894" s="35"/>
      <c r="Y894" s="35"/>
      <c r="Z894" s="35"/>
      <c r="AA894" s="35"/>
      <c r="AB894" s="35"/>
      <c r="AC894" s="35"/>
      <c r="AD894" s="35"/>
      <c r="AE894" s="35"/>
      <c r="AR894" s="199" t="s">
        <v>239</v>
      </c>
      <c r="AT894" s="199" t="s">
        <v>148</v>
      </c>
      <c r="AU894" s="199" t="s">
        <v>82</v>
      </c>
      <c r="AY894" s="18" t="s">
        <v>146</v>
      </c>
      <c r="BE894" s="200">
        <f>IF(N894="základní",J894,0)</f>
        <v>0</v>
      </c>
      <c r="BF894" s="200">
        <f>IF(N894="snížená",J894,0)</f>
        <v>0</v>
      </c>
      <c r="BG894" s="200">
        <f>IF(N894="zákl. přenesená",J894,0)</f>
        <v>0</v>
      </c>
      <c r="BH894" s="200">
        <f>IF(N894="sníž. přenesená",J894,0)</f>
        <v>0</v>
      </c>
      <c r="BI894" s="200">
        <f>IF(N894="nulová",J894,0)</f>
        <v>0</v>
      </c>
      <c r="BJ894" s="18" t="s">
        <v>80</v>
      </c>
      <c r="BK894" s="200">
        <f>ROUND(I894*H894,2)</f>
        <v>0</v>
      </c>
      <c r="BL894" s="18" t="s">
        <v>239</v>
      </c>
      <c r="BM894" s="199" t="s">
        <v>1405</v>
      </c>
    </row>
    <row r="895" spans="1:65" s="2" customFormat="1" ht="11.25">
      <c r="A895" s="35"/>
      <c r="B895" s="36"/>
      <c r="C895" s="37"/>
      <c r="D895" s="201" t="s">
        <v>155</v>
      </c>
      <c r="E895" s="37"/>
      <c r="F895" s="202" t="s">
        <v>1406</v>
      </c>
      <c r="G895" s="37"/>
      <c r="H895" s="37"/>
      <c r="I895" s="109"/>
      <c r="J895" s="37"/>
      <c r="K895" s="37"/>
      <c r="L895" s="40"/>
      <c r="M895" s="203"/>
      <c r="N895" s="204"/>
      <c r="O895" s="65"/>
      <c r="P895" s="65"/>
      <c r="Q895" s="65"/>
      <c r="R895" s="65"/>
      <c r="S895" s="65"/>
      <c r="T895" s="66"/>
      <c r="U895" s="35"/>
      <c r="V895" s="35"/>
      <c r="W895" s="35"/>
      <c r="X895" s="35"/>
      <c r="Y895" s="35"/>
      <c r="Z895" s="35"/>
      <c r="AA895" s="35"/>
      <c r="AB895" s="35"/>
      <c r="AC895" s="35"/>
      <c r="AD895" s="35"/>
      <c r="AE895" s="35"/>
      <c r="AT895" s="18" t="s">
        <v>155</v>
      </c>
      <c r="AU895" s="18" t="s">
        <v>82</v>
      </c>
    </row>
    <row r="896" spans="1:65" s="13" customFormat="1" ht="11.25">
      <c r="B896" s="205"/>
      <c r="C896" s="206"/>
      <c r="D896" s="201" t="s">
        <v>157</v>
      </c>
      <c r="E896" s="207" t="s">
        <v>19</v>
      </c>
      <c r="F896" s="208" t="s">
        <v>1407</v>
      </c>
      <c r="G896" s="206"/>
      <c r="H896" s="209">
        <v>7.157</v>
      </c>
      <c r="I896" s="210"/>
      <c r="J896" s="206"/>
      <c r="K896" s="206"/>
      <c r="L896" s="211"/>
      <c r="M896" s="212"/>
      <c r="N896" s="213"/>
      <c r="O896" s="213"/>
      <c r="P896" s="213"/>
      <c r="Q896" s="213"/>
      <c r="R896" s="213"/>
      <c r="S896" s="213"/>
      <c r="T896" s="214"/>
      <c r="AT896" s="215" t="s">
        <v>157</v>
      </c>
      <c r="AU896" s="215" t="s">
        <v>82</v>
      </c>
      <c r="AV896" s="13" t="s">
        <v>82</v>
      </c>
      <c r="AW896" s="13" t="s">
        <v>33</v>
      </c>
      <c r="AX896" s="13" t="s">
        <v>72</v>
      </c>
      <c r="AY896" s="215" t="s">
        <v>146</v>
      </c>
    </row>
    <row r="897" spans="1:65" s="13" customFormat="1" ht="11.25">
      <c r="B897" s="205"/>
      <c r="C897" s="206"/>
      <c r="D897" s="201" t="s">
        <v>157</v>
      </c>
      <c r="E897" s="207" t="s">
        <v>19</v>
      </c>
      <c r="F897" s="208" t="s">
        <v>1389</v>
      </c>
      <c r="G897" s="206"/>
      <c r="H897" s="209">
        <v>4.9210000000000003</v>
      </c>
      <c r="I897" s="210"/>
      <c r="J897" s="206"/>
      <c r="K897" s="206"/>
      <c r="L897" s="211"/>
      <c r="M897" s="212"/>
      <c r="N897" s="213"/>
      <c r="O897" s="213"/>
      <c r="P897" s="213"/>
      <c r="Q897" s="213"/>
      <c r="R897" s="213"/>
      <c r="S897" s="213"/>
      <c r="T897" s="214"/>
      <c r="AT897" s="215" t="s">
        <v>157</v>
      </c>
      <c r="AU897" s="215" t="s">
        <v>82</v>
      </c>
      <c r="AV897" s="13" t="s">
        <v>82</v>
      </c>
      <c r="AW897" s="13" t="s">
        <v>33</v>
      </c>
      <c r="AX897" s="13" t="s">
        <v>72</v>
      </c>
      <c r="AY897" s="215" t="s">
        <v>146</v>
      </c>
    </row>
    <row r="898" spans="1:65" s="2" customFormat="1" ht="16.5" customHeight="1">
      <c r="A898" s="35"/>
      <c r="B898" s="36"/>
      <c r="C898" s="188" t="s">
        <v>1408</v>
      </c>
      <c r="D898" s="188" t="s">
        <v>148</v>
      </c>
      <c r="E898" s="189" t="s">
        <v>1409</v>
      </c>
      <c r="F898" s="190" t="s">
        <v>1410</v>
      </c>
      <c r="G898" s="191" t="s">
        <v>151</v>
      </c>
      <c r="H898" s="192">
        <v>216.86</v>
      </c>
      <c r="I898" s="193"/>
      <c r="J898" s="194">
        <f>ROUND(I898*H898,2)</f>
        <v>0</v>
      </c>
      <c r="K898" s="190" t="s">
        <v>152</v>
      </c>
      <c r="L898" s="40"/>
      <c r="M898" s="195" t="s">
        <v>19</v>
      </c>
      <c r="N898" s="196" t="s">
        <v>43</v>
      </c>
      <c r="O898" s="65"/>
      <c r="P898" s="197">
        <f>O898*H898</f>
        <v>0</v>
      </c>
      <c r="Q898" s="197">
        <v>5.0000000000000001E-4</v>
      </c>
      <c r="R898" s="197">
        <f>Q898*H898</f>
        <v>0.10843000000000001</v>
      </c>
      <c r="S898" s="197">
        <v>0</v>
      </c>
      <c r="T898" s="198">
        <f>S898*H898</f>
        <v>0</v>
      </c>
      <c r="U898" s="35"/>
      <c r="V898" s="35"/>
      <c r="W898" s="35"/>
      <c r="X898" s="35"/>
      <c r="Y898" s="35"/>
      <c r="Z898" s="35"/>
      <c r="AA898" s="35"/>
      <c r="AB898" s="35"/>
      <c r="AC898" s="35"/>
      <c r="AD898" s="35"/>
      <c r="AE898" s="35"/>
      <c r="AR898" s="199" t="s">
        <v>239</v>
      </c>
      <c r="AT898" s="199" t="s">
        <v>148</v>
      </c>
      <c r="AU898" s="199" t="s">
        <v>82</v>
      </c>
      <c r="AY898" s="18" t="s">
        <v>146</v>
      </c>
      <c r="BE898" s="200">
        <f>IF(N898="základní",J898,0)</f>
        <v>0</v>
      </c>
      <c r="BF898" s="200">
        <f>IF(N898="snížená",J898,0)</f>
        <v>0</v>
      </c>
      <c r="BG898" s="200">
        <f>IF(N898="zákl. přenesená",J898,0)</f>
        <v>0</v>
      </c>
      <c r="BH898" s="200">
        <f>IF(N898="sníž. přenesená",J898,0)</f>
        <v>0</v>
      </c>
      <c r="BI898" s="200">
        <f>IF(N898="nulová",J898,0)</f>
        <v>0</v>
      </c>
      <c r="BJ898" s="18" t="s">
        <v>80</v>
      </c>
      <c r="BK898" s="200">
        <f>ROUND(I898*H898,2)</f>
        <v>0</v>
      </c>
      <c r="BL898" s="18" t="s">
        <v>239</v>
      </c>
      <c r="BM898" s="199" t="s">
        <v>1411</v>
      </c>
    </row>
    <row r="899" spans="1:65" s="2" customFormat="1" ht="11.25">
      <c r="A899" s="35"/>
      <c r="B899" s="36"/>
      <c r="C899" s="37"/>
      <c r="D899" s="201" t="s">
        <v>155</v>
      </c>
      <c r="E899" s="37"/>
      <c r="F899" s="202" t="s">
        <v>1412</v>
      </c>
      <c r="G899" s="37"/>
      <c r="H899" s="37"/>
      <c r="I899" s="109"/>
      <c r="J899" s="37"/>
      <c r="K899" s="37"/>
      <c r="L899" s="40"/>
      <c r="M899" s="203"/>
      <c r="N899" s="204"/>
      <c r="O899" s="65"/>
      <c r="P899" s="65"/>
      <c r="Q899" s="65"/>
      <c r="R899" s="65"/>
      <c r="S899" s="65"/>
      <c r="T899" s="66"/>
      <c r="U899" s="35"/>
      <c r="V899" s="35"/>
      <c r="W899" s="35"/>
      <c r="X899" s="35"/>
      <c r="Y899" s="35"/>
      <c r="Z899" s="35"/>
      <c r="AA899" s="35"/>
      <c r="AB899" s="35"/>
      <c r="AC899" s="35"/>
      <c r="AD899" s="35"/>
      <c r="AE899" s="35"/>
      <c r="AT899" s="18" t="s">
        <v>155</v>
      </c>
      <c r="AU899" s="18" t="s">
        <v>82</v>
      </c>
    </row>
    <row r="900" spans="1:65" s="13" customFormat="1" ht="11.25">
      <c r="B900" s="205"/>
      <c r="C900" s="206"/>
      <c r="D900" s="201" t="s">
        <v>157</v>
      </c>
      <c r="E900" s="207" t="s">
        <v>19</v>
      </c>
      <c r="F900" s="208" t="s">
        <v>1401</v>
      </c>
      <c r="G900" s="206"/>
      <c r="H900" s="209">
        <v>216.86</v>
      </c>
      <c r="I900" s="210"/>
      <c r="J900" s="206"/>
      <c r="K900" s="206"/>
      <c r="L900" s="211"/>
      <c r="M900" s="212"/>
      <c r="N900" s="213"/>
      <c r="O900" s="213"/>
      <c r="P900" s="213"/>
      <c r="Q900" s="213"/>
      <c r="R900" s="213"/>
      <c r="S900" s="213"/>
      <c r="T900" s="214"/>
      <c r="AT900" s="215" t="s">
        <v>157</v>
      </c>
      <c r="AU900" s="215" t="s">
        <v>82</v>
      </c>
      <c r="AV900" s="13" t="s">
        <v>82</v>
      </c>
      <c r="AW900" s="13" t="s">
        <v>33</v>
      </c>
      <c r="AX900" s="13" t="s">
        <v>72</v>
      </c>
      <c r="AY900" s="215" t="s">
        <v>146</v>
      </c>
    </row>
    <row r="901" spans="1:65" s="2" customFormat="1" ht="16.5" customHeight="1">
      <c r="A901" s="35"/>
      <c r="B901" s="36"/>
      <c r="C901" s="188" t="s">
        <v>1413</v>
      </c>
      <c r="D901" s="188" t="s">
        <v>148</v>
      </c>
      <c r="E901" s="189" t="s">
        <v>1414</v>
      </c>
      <c r="F901" s="190" t="s">
        <v>1415</v>
      </c>
      <c r="G901" s="191" t="s">
        <v>151</v>
      </c>
      <c r="H901" s="192">
        <v>172.43</v>
      </c>
      <c r="I901" s="193"/>
      <c r="J901" s="194">
        <f>ROUND(I901*H901,2)</f>
        <v>0</v>
      </c>
      <c r="K901" s="190" t="s">
        <v>152</v>
      </c>
      <c r="L901" s="40"/>
      <c r="M901" s="195" t="s">
        <v>19</v>
      </c>
      <c r="N901" s="196" t="s">
        <v>43</v>
      </c>
      <c r="O901" s="65"/>
      <c r="P901" s="197">
        <f>O901*H901</f>
        <v>0</v>
      </c>
      <c r="Q901" s="197">
        <v>0</v>
      </c>
      <c r="R901" s="197">
        <f>Q901*H901</f>
        <v>0</v>
      </c>
      <c r="S901" s="197">
        <v>3.175E-2</v>
      </c>
      <c r="T901" s="198">
        <f>S901*H901</f>
        <v>5.4746525000000004</v>
      </c>
      <c r="U901" s="35"/>
      <c r="V901" s="35"/>
      <c r="W901" s="35"/>
      <c r="X901" s="35"/>
      <c r="Y901" s="35"/>
      <c r="Z901" s="35"/>
      <c r="AA901" s="35"/>
      <c r="AB901" s="35"/>
      <c r="AC901" s="35"/>
      <c r="AD901" s="35"/>
      <c r="AE901" s="35"/>
      <c r="AR901" s="199" t="s">
        <v>239</v>
      </c>
      <c r="AT901" s="199" t="s">
        <v>148</v>
      </c>
      <c r="AU901" s="199" t="s">
        <v>82</v>
      </c>
      <c r="AY901" s="18" t="s">
        <v>146</v>
      </c>
      <c r="BE901" s="200">
        <f>IF(N901="základní",J901,0)</f>
        <v>0</v>
      </c>
      <c r="BF901" s="200">
        <f>IF(N901="snížená",J901,0)</f>
        <v>0</v>
      </c>
      <c r="BG901" s="200">
        <f>IF(N901="zákl. přenesená",J901,0)</f>
        <v>0</v>
      </c>
      <c r="BH901" s="200">
        <f>IF(N901="sníž. přenesená",J901,0)</f>
        <v>0</v>
      </c>
      <c r="BI901" s="200">
        <f>IF(N901="nulová",J901,0)</f>
        <v>0</v>
      </c>
      <c r="BJ901" s="18" t="s">
        <v>80</v>
      </c>
      <c r="BK901" s="200">
        <f>ROUND(I901*H901,2)</f>
        <v>0</v>
      </c>
      <c r="BL901" s="18" t="s">
        <v>239</v>
      </c>
      <c r="BM901" s="199" t="s">
        <v>1416</v>
      </c>
    </row>
    <row r="902" spans="1:65" s="2" customFormat="1" ht="11.25">
      <c r="A902" s="35"/>
      <c r="B902" s="36"/>
      <c r="C902" s="37"/>
      <c r="D902" s="201" t="s">
        <v>155</v>
      </c>
      <c r="E902" s="37"/>
      <c r="F902" s="202" t="s">
        <v>1417</v>
      </c>
      <c r="G902" s="37"/>
      <c r="H902" s="37"/>
      <c r="I902" s="109"/>
      <c r="J902" s="37"/>
      <c r="K902" s="37"/>
      <c r="L902" s="40"/>
      <c r="M902" s="203"/>
      <c r="N902" s="204"/>
      <c r="O902" s="65"/>
      <c r="P902" s="65"/>
      <c r="Q902" s="65"/>
      <c r="R902" s="65"/>
      <c r="S902" s="65"/>
      <c r="T902" s="66"/>
      <c r="U902" s="35"/>
      <c r="V902" s="35"/>
      <c r="W902" s="35"/>
      <c r="X902" s="35"/>
      <c r="Y902" s="35"/>
      <c r="Z902" s="35"/>
      <c r="AA902" s="35"/>
      <c r="AB902" s="35"/>
      <c r="AC902" s="35"/>
      <c r="AD902" s="35"/>
      <c r="AE902" s="35"/>
      <c r="AT902" s="18" t="s">
        <v>155</v>
      </c>
      <c r="AU902" s="18" t="s">
        <v>82</v>
      </c>
    </row>
    <row r="903" spans="1:65" s="13" customFormat="1" ht="11.25">
      <c r="B903" s="205"/>
      <c r="C903" s="206"/>
      <c r="D903" s="201" t="s">
        <v>157</v>
      </c>
      <c r="E903" s="207" t="s">
        <v>19</v>
      </c>
      <c r="F903" s="208" t="s">
        <v>1418</v>
      </c>
      <c r="G903" s="206"/>
      <c r="H903" s="209">
        <v>13.53</v>
      </c>
      <c r="I903" s="210"/>
      <c r="J903" s="206"/>
      <c r="K903" s="206"/>
      <c r="L903" s="211"/>
      <c r="M903" s="212"/>
      <c r="N903" s="213"/>
      <c r="O903" s="213"/>
      <c r="P903" s="213"/>
      <c r="Q903" s="213"/>
      <c r="R903" s="213"/>
      <c r="S903" s="213"/>
      <c r="T903" s="214"/>
      <c r="AT903" s="215" t="s">
        <v>157</v>
      </c>
      <c r="AU903" s="215" t="s">
        <v>82</v>
      </c>
      <c r="AV903" s="13" t="s">
        <v>82</v>
      </c>
      <c r="AW903" s="13" t="s">
        <v>33</v>
      </c>
      <c r="AX903" s="13" t="s">
        <v>72</v>
      </c>
      <c r="AY903" s="215" t="s">
        <v>146</v>
      </c>
    </row>
    <row r="904" spans="1:65" s="13" customFormat="1" ht="11.25">
      <c r="B904" s="205"/>
      <c r="C904" s="206"/>
      <c r="D904" s="201" t="s">
        <v>157</v>
      </c>
      <c r="E904" s="207" t="s">
        <v>19</v>
      </c>
      <c r="F904" s="208" t="s">
        <v>1419</v>
      </c>
      <c r="G904" s="206"/>
      <c r="H904" s="209">
        <v>158.9</v>
      </c>
      <c r="I904" s="210"/>
      <c r="J904" s="206"/>
      <c r="K904" s="206"/>
      <c r="L904" s="211"/>
      <c r="M904" s="212"/>
      <c r="N904" s="213"/>
      <c r="O904" s="213"/>
      <c r="P904" s="213"/>
      <c r="Q904" s="213"/>
      <c r="R904" s="213"/>
      <c r="S904" s="213"/>
      <c r="T904" s="214"/>
      <c r="AT904" s="215" t="s">
        <v>157</v>
      </c>
      <c r="AU904" s="215" t="s">
        <v>82</v>
      </c>
      <c r="AV904" s="13" t="s">
        <v>82</v>
      </c>
      <c r="AW904" s="13" t="s">
        <v>33</v>
      </c>
      <c r="AX904" s="13" t="s">
        <v>72</v>
      </c>
      <c r="AY904" s="215" t="s">
        <v>146</v>
      </c>
    </row>
    <row r="905" spans="1:65" s="2" customFormat="1" ht="16.5" customHeight="1">
      <c r="A905" s="35"/>
      <c r="B905" s="36"/>
      <c r="C905" s="188" t="s">
        <v>1420</v>
      </c>
      <c r="D905" s="188" t="s">
        <v>148</v>
      </c>
      <c r="E905" s="189" t="s">
        <v>1421</v>
      </c>
      <c r="F905" s="190" t="s">
        <v>1422</v>
      </c>
      <c r="G905" s="191" t="s">
        <v>151</v>
      </c>
      <c r="H905" s="192">
        <v>26.95</v>
      </c>
      <c r="I905" s="193"/>
      <c r="J905" s="194">
        <f>ROUND(I905*H905,2)</f>
        <v>0</v>
      </c>
      <c r="K905" s="190" t="s">
        <v>152</v>
      </c>
      <c r="L905" s="40"/>
      <c r="M905" s="195" t="s">
        <v>19</v>
      </c>
      <c r="N905" s="196" t="s">
        <v>43</v>
      </c>
      <c r="O905" s="65"/>
      <c r="P905" s="197">
        <f>O905*H905</f>
        <v>0</v>
      </c>
      <c r="Q905" s="197">
        <v>1.5440000000000001E-2</v>
      </c>
      <c r="R905" s="197">
        <f>Q905*H905</f>
        <v>0.41610799999999998</v>
      </c>
      <c r="S905" s="197">
        <v>0</v>
      </c>
      <c r="T905" s="198">
        <f>S905*H905</f>
        <v>0</v>
      </c>
      <c r="U905" s="35"/>
      <c r="V905" s="35"/>
      <c r="W905" s="35"/>
      <c r="X905" s="35"/>
      <c r="Y905" s="35"/>
      <c r="Z905" s="35"/>
      <c r="AA905" s="35"/>
      <c r="AB905" s="35"/>
      <c r="AC905" s="35"/>
      <c r="AD905" s="35"/>
      <c r="AE905" s="35"/>
      <c r="AR905" s="199" t="s">
        <v>239</v>
      </c>
      <c r="AT905" s="199" t="s">
        <v>148</v>
      </c>
      <c r="AU905" s="199" t="s">
        <v>82</v>
      </c>
      <c r="AY905" s="18" t="s">
        <v>146</v>
      </c>
      <c r="BE905" s="200">
        <f>IF(N905="základní",J905,0)</f>
        <v>0</v>
      </c>
      <c r="BF905" s="200">
        <f>IF(N905="snížená",J905,0)</f>
        <v>0</v>
      </c>
      <c r="BG905" s="200">
        <f>IF(N905="zákl. přenesená",J905,0)</f>
        <v>0</v>
      </c>
      <c r="BH905" s="200">
        <f>IF(N905="sníž. přenesená",J905,0)</f>
        <v>0</v>
      </c>
      <c r="BI905" s="200">
        <f>IF(N905="nulová",J905,0)</f>
        <v>0</v>
      </c>
      <c r="BJ905" s="18" t="s">
        <v>80</v>
      </c>
      <c r="BK905" s="200">
        <f>ROUND(I905*H905,2)</f>
        <v>0</v>
      </c>
      <c r="BL905" s="18" t="s">
        <v>239</v>
      </c>
      <c r="BM905" s="199" t="s">
        <v>1423</v>
      </c>
    </row>
    <row r="906" spans="1:65" s="2" customFormat="1" ht="19.5">
      <c r="A906" s="35"/>
      <c r="B906" s="36"/>
      <c r="C906" s="37"/>
      <c r="D906" s="201" t="s">
        <v>155</v>
      </c>
      <c r="E906" s="37"/>
      <c r="F906" s="202" t="s">
        <v>1424</v>
      </c>
      <c r="G906" s="37"/>
      <c r="H906" s="37"/>
      <c r="I906" s="109"/>
      <c r="J906" s="37"/>
      <c r="K906" s="37"/>
      <c r="L906" s="40"/>
      <c r="M906" s="203"/>
      <c r="N906" s="204"/>
      <c r="O906" s="65"/>
      <c r="P906" s="65"/>
      <c r="Q906" s="65"/>
      <c r="R906" s="65"/>
      <c r="S906" s="65"/>
      <c r="T906" s="66"/>
      <c r="U906" s="35"/>
      <c r="V906" s="35"/>
      <c r="W906" s="35"/>
      <c r="X906" s="35"/>
      <c r="Y906" s="35"/>
      <c r="Z906" s="35"/>
      <c r="AA906" s="35"/>
      <c r="AB906" s="35"/>
      <c r="AC906" s="35"/>
      <c r="AD906" s="35"/>
      <c r="AE906" s="35"/>
      <c r="AT906" s="18" t="s">
        <v>155</v>
      </c>
      <c r="AU906" s="18" t="s">
        <v>82</v>
      </c>
    </row>
    <row r="907" spans="1:65" s="13" customFormat="1" ht="11.25">
      <c r="B907" s="205"/>
      <c r="C907" s="206"/>
      <c r="D907" s="201" t="s">
        <v>157</v>
      </c>
      <c r="E907" s="207" t="s">
        <v>19</v>
      </c>
      <c r="F907" s="208" t="s">
        <v>1425</v>
      </c>
      <c r="G907" s="206"/>
      <c r="H907" s="209">
        <v>26.95</v>
      </c>
      <c r="I907" s="210"/>
      <c r="J907" s="206"/>
      <c r="K907" s="206"/>
      <c r="L907" s="211"/>
      <c r="M907" s="212"/>
      <c r="N907" s="213"/>
      <c r="O907" s="213"/>
      <c r="P907" s="213"/>
      <c r="Q907" s="213"/>
      <c r="R907" s="213"/>
      <c r="S907" s="213"/>
      <c r="T907" s="214"/>
      <c r="AT907" s="215" t="s">
        <v>157</v>
      </c>
      <c r="AU907" s="215" t="s">
        <v>82</v>
      </c>
      <c r="AV907" s="13" t="s">
        <v>82</v>
      </c>
      <c r="AW907" s="13" t="s">
        <v>33</v>
      </c>
      <c r="AX907" s="13" t="s">
        <v>72</v>
      </c>
      <c r="AY907" s="215" t="s">
        <v>146</v>
      </c>
    </row>
    <row r="908" spans="1:65" s="2" customFormat="1" ht="16.5" customHeight="1">
      <c r="A908" s="35"/>
      <c r="B908" s="36"/>
      <c r="C908" s="188" t="s">
        <v>1426</v>
      </c>
      <c r="D908" s="188" t="s">
        <v>148</v>
      </c>
      <c r="E908" s="189" t="s">
        <v>1427</v>
      </c>
      <c r="F908" s="190" t="s">
        <v>1428</v>
      </c>
      <c r="G908" s="191" t="s">
        <v>151</v>
      </c>
      <c r="H908" s="192">
        <v>26.95</v>
      </c>
      <c r="I908" s="193"/>
      <c r="J908" s="194">
        <f>ROUND(I908*H908,2)</f>
        <v>0</v>
      </c>
      <c r="K908" s="190" t="s">
        <v>152</v>
      </c>
      <c r="L908" s="40"/>
      <c r="M908" s="195" t="s">
        <v>19</v>
      </c>
      <c r="N908" s="196" t="s">
        <v>43</v>
      </c>
      <c r="O908" s="65"/>
      <c r="P908" s="197">
        <f>O908*H908</f>
        <v>0</v>
      </c>
      <c r="Q908" s="197">
        <v>1E-4</v>
      </c>
      <c r="R908" s="197">
        <f>Q908*H908</f>
        <v>2.6949999999999999E-3</v>
      </c>
      <c r="S908" s="197">
        <v>0</v>
      </c>
      <c r="T908" s="198">
        <f>S908*H908</f>
        <v>0</v>
      </c>
      <c r="U908" s="35"/>
      <c r="V908" s="35"/>
      <c r="W908" s="35"/>
      <c r="X908" s="35"/>
      <c r="Y908" s="35"/>
      <c r="Z908" s="35"/>
      <c r="AA908" s="35"/>
      <c r="AB908" s="35"/>
      <c r="AC908" s="35"/>
      <c r="AD908" s="35"/>
      <c r="AE908" s="35"/>
      <c r="AR908" s="199" t="s">
        <v>239</v>
      </c>
      <c r="AT908" s="199" t="s">
        <v>148</v>
      </c>
      <c r="AU908" s="199" t="s">
        <v>82</v>
      </c>
      <c r="AY908" s="18" t="s">
        <v>146</v>
      </c>
      <c r="BE908" s="200">
        <f>IF(N908="základní",J908,0)</f>
        <v>0</v>
      </c>
      <c r="BF908" s="200">
        <f>IF(N908="snížená",J908,0)</f>
        <v>0</v>
      </c>
      <c r="BG908" s="200">
        <f>IF(N908="zákl. přenesená",J908,0)</f>
        <v>0</v>
      </c>
      <c r="BH908" s="200">
        <f>IF(N908="sníž. přenesená",J908,0)</f>
        <v>0</v>
      </c>
      <c r="BI908" s="200">
        <f>IF(N908="nulová",J908,0)</f>
        <v>0</v>
      </c>
      <c r="BJ908" s="18" t="s">
        <v>80</v>
      </c>
      <c r="BK908" s="200">
        <f>ROUND(I908*H908,2)</f>
        <v>0</v>
      </c>
      <c r="BL908" s="18" t="s">
        <v>239</v>
      </c>
      <c r="BM908" s="199" t="s">
        <v>1429</v>
      </c>
    </row>
    <row r="909" spans="1:65" s="2" customFormat="1" ht="19.5">
      <c r="A909" s="35"/>
      <c r="B909" s="36"/>
      <c r="C909" s="37"/>
      <c r="D909" s="201" t="s">
        <v>155</v>
      </c>
      <c r="E909" s="37"/>
      <c r="F909" s="202" t="s">
        <v>1430</v>
      </c>
      <c r="G909" s="37"/>
      <c r="H909" s="37"/>
      <c r="I909" s="109"/>
      <c r="J909" s="37"/>
      <c r="K909" s="37"/>
      <c r="L909" s="40"/>
      <c r="M909" s="203"/>
      <c r="N909" s="204"/>
      <c r="O909" s="65"/>
      <c r="P909" s="65"/>
      <c r="Q909" s="65"/>
      <c r="R909" s="65"/>
      <c r="S909" s="65"/>
      <c r="T909" s="66"/>
      <c r="U909" s="35"/>
      <c r="V909" s="35"/>
      <c r="W909" s="35"/>
      <c r="X909" s="35"/>
      <c r="Y909" s="35"/>
      <c r="Z909" s="35"/>
      <c r="AA909" s="35"/>
      <c r="AB909" s="35"/>
      <c r="AC909" s="35"/>
      <c r="AD909" s="35"/>
      <c r="AE909" s="35"/>
      <c r="AT909" s="18" t="s">
        <v>155</v>
      </c>
      <c r="AU909" s="18" t="s">
        <v>82</v>
      </c>
    </row>
    <row r="910" spans="1:65" s="2" customFormat="1" ht="16.5" customHeight="1">
      <c r="A910" s="35"/>
      <c r="B910" s="36"/>
      <c r="C910" s="188" t="s">
        <v>1431</v>
      </c>
      <c r="D910" s="188" t="s">
        <v>148</v>
      </c>
      <c r="E910" s="189" t="s">
        <v>1432</v>
      </c>
      <c r="F910" s="190" t="s">
        <v>1433</v>
      </c>
      <c r="G910" s="191" t="s">
        <v>151</v>
      </c>
      <c r="H910" s="192">
        <v>4.7249999999999996</v>
      </c>
      <c r="I910" s="193"/>
      <c r="J910" s="194">
        <f>ROUND(I910*H910,2)</f>
        <v>0</v>
      </c>
      <c r="K910" s="190" t="s">
        <v>152</v>
      </c>
      <c r="L910" s="40"/>
      <c r="M910" s="195" t="s">
        <v>19</v>
      </c>
      <c r="N910" s="196" t="s">
        <v>43</v>
      </c>
      <c r="O910" s="65"/>
      <c r="P910" s="197">
        <f>O910*H910</f>
        <v>0</v>
      </c>
      <c r="Q910" s="197">
        <v>0</v>
      </c>
      <c r="R910" s="197">
        <f>Q910*H910</f>
        <v>0</v>
      </c>
      <c r="S910" s="197">
        <v>0</v>
      </c>
      <c r="T910" s="198">
        <f>S910*H910</f>
        <v>0</v>
      </c>
      <c r="U910" s="35"/>
      <c r="V910" s="35"/>
      <c r="W910" s="35"/>
      <c r="X910" s="35"/>
      <c r="Y910" s="35"/>
      <c r="Z910" s="35"/>
      <c r="AA910" s="35"/>
      <c r="AB910" s="35"/>
      <c r="AC910" s="35"/>
      <c r="AD910" s="35"/>
      <c r="AE910" s="35"/>
      <c r="AR910" s="199" t="s">
        <v>239</v>
      </c>
      <c r="AT910" s="199" t="s">
        <v>148</v>
      </c>
      <c r="AU910" s="199" t="s">
        <v>82</v>
      </c>
      <c r="AY910" s="18" t="s">
        <v>146</v>
      </c>
      <c r="BE910" s="200">
        <f>IF(N910="základní",J910,0)</f>
        <v>0</v>
      </c>
      <c r="BF910" s="200">
        <f>IF(N910="snížená",J910,0)</f>
        <v>0</v>
      </c>
      <c r="BG910" s="200">
        <f>IF(N910="zákl. přenesená",J910,0)</f>
        <v>0</v>
      </c>
      <c r="BH910" s="200">
        <f>IF(N910="sníž. přenesená",J910,0)</f>
        <v>0</v>
      </c>
      <c r="BI910" s="200">
        <f>IF(N910="nulová",J910,0)</f>
        <v>0</v>
      </c>
      <c r="BJ910" s="18" t="s">
        <v>80</v>
      </c>
      <c r="BK910" s="200">
        <f>ROUND(I910*H910,2)</f>
        <v>0</v>
      </c>
      <c r="BL910" s="18" t="s">
        <v>239</v>
      </c>
      <c r="BM910" s="199" t="s">
        <v>1434</v>
      </c>
    </row>
    <row r="911" spans="1:65" s="2" customFormat="1" ht="11.25">
      <c r="A911" s="35"/>
      <c r="B911" s="36"/>
      <c r="C911" s="37"/>
      <c r="D911" s="201" t="s">
        <v>155</v>
      </c>
      <c r="E911" s="37"/>
      <c r="F911" s="202" t="s">
        <v>1435</v>
      </c>
      <c r="G911" s="37"/>
      <c r="H911" s="37"/>
      <c r="I911" s="109"/>
      <c r="J911" s="37"/>
      <c r="K911" s="37"/>
      <c r="L911" s="40"/>
      <c r="M911" s="203"/>
      <c r="N911" s="204"/>
      <c r="O911" s="65"/>
      <c r="P911" s="65"/>
      <c r="Q911" s="65"/>
      <c r="R911" s="65"/>
      <c r="S911" s="65"/>
      <c r="T911" s="66"/>
      <c r="U911" s="35"/>
      <c r="V911" s="35"/>
      <c r="W911" s="35"/>
      <c r="X911" s="35"/>
      <c r="Y911" s="35"/>
      <c r="Z911" s="35"/>
      <c r="AA911" s="35"/>
      <c r="AB911" s="35"/>
      <c r="AC911" s="35"/>
      <c r="AD911" s="35"/>
      <c r="AE911" s="35"/>
      <c r="AT911" s="18" t="s">
        <v>155</v>
      </c>
      <c r="AU911" s="18" t="s">
        <v>82</v>
      </c>
    </row>
    <row r="912" spans="1:65" s="13" customFormat="1" ht="11.25">
      <c r="B912" s="205"/>
      <c r="C912" s="206"/>
      <c r="D912" s="201" t="s">
        <v>157</v>
      </c>
      <c r="E912" s="207" t="s">
        <v>19</v>
      </c>
      <c r="F912" s="208" t="s">
        <v>1436</v>
      </c>
      <c r="G912" s="206"/>
      <c r="H912" s="209">
        <v>4.7249999999999996</v>
      </c>
      <c r="I912" s="210"/>
      <c r="J912" s="206"/>
      <c r="K912" s="206"/>
      <c r="L912" s="211"/>
      <c r="M912" s="212"/>
      <c r="N912" s="213"/>
      <c r="O912" s="213"/>
      <c r="P912" s="213"/>
      <c r="Q912" s="213"/>
      <c r="R912" s="213"/>
      <c r="S912" s="213"/>
      <c r="T912" s="214"/>
      <c r="AT912" s="215" t="s">
        <v>157</v>
      </c>
      <c r="AU912" s="215" t="s">
        <v>82</v>
      </c>
      <c r="AV912" s="13" t="s">
        <v>82</v>
      </c>
      <c r="AW912" s="13" t="s">
        <v>33</v>
      </c>
      <c r="AX912" s="13" t="s">
        <v>72</v>
      </c>
      <c r="AY912" s="215" t="s">
        <v>146</v>
      </c>
    </row>
    <row r="913" spans="1:65" s="2" customFormat="1" ht="16.5" customHeight="1">
      <c r="A913" s="35"/>
      <c r="B913" s="36"/>
      <c r="C913" s="188" t="s">
        <v>1437</v>
      </c>
      <c r="D913" s="188" t="s">
        <v>148</v>
      </c>
      <c r="E913" s="189" t="s">
        <v>1438</v>
      </c>
      <c r="F913" s="190" t="s">
        <v>1439</v>
      </c>
      <c r="G913" s="191" t="s">
        <v>151</v>
      </c>
      <c r="H913" s="192">
        <v>26.95</v>
      </c>
      <c r="I913" s="193"/>
      <c r="J913" s="194">
        <f>ROUND(I913*H913,2)</f>
        <v>0</v>
      </c>
      <c r="K913" s="190" t="s">
        <v>152</v>
      </c>
      <c r="L913" s="40"/>
      <c r="M913" s="195" t="s">
        <v>19</v>
      </c>
      <c r="N913" s="196" t="s">
        <v>43</v>
      </c>
      <c r="O913" s="65"/>
      <c r="P913" s="197">
        <f>O913*H913</f>
        <v>0</v>
      </c>
      <c r="Q913" s="197">
        <v>2.5000000000000001E-4</v>
      </c>
      <c r="R913" s="197">
        <f>Q913*H913</f>
        <v>6.7374999999999996E-3</v>
      </c>
      <c r="S913" s="197">
        <v>0</v>
      </c>
      <c r="T913" s="198">
        <f>S913*H913</f>
        <v>0</v>
      </c>
      <c r="U913" s="35"/>
      <c r="V913" s="35"/>
      <c r="W913" s="35"/>
      <c r="X913" s="35"/>
      <c r="Y913" s="35"/>
      <c r="Z913" s="35"/>
      <c r="AA913" s="35"/>
      <c r="AB913" s="35"/>
      <c r="AC913" s="35"/>
      <c r="AD913" s="35"/>
      <c r="AE913" s="35"/>
      <c r="AR913" s="199" t="s">
        <v>239</v>
      </c>
      <c r="AT913" s="199" t="s">
        <v>148</v>
      </c>
      <c r="AU913" s="199" t="s">
        <v>82</v>
      </c>
      <c r="AY913" s="18" t="s">
        <v>146</v>
      </c>
      <c r="BE913" s="200">
        <f>IF(N913="základní",J913,0)</f>
        <v>0</v>
      </c>
      <c r="BF913" s="200">
        <f>IF(N913="snížená",J913,0)</f>
        <v>0</v>
      </c>
      <c r="BG913" s="200">
        <f>IF(N913="zákl. přenesená",J913,0)</f>
        <v>0</v>
      </c>
      <c r="BH913" s="200">
        <f>IF(N913="sníž. přenesená",J913,0)</f>
        <v>0</v>
      </c>
      <c r="BI913" s="200">
        <f>IF(N913="nulová",J913,0)</f>
        <v>0</v>
      </c>
      <c r="BJ913" s="18" t="s">
        <v>80</v>
      </c>
      <c r="BK913" s="200">
        <f>ROUND(I913*H913,2)</f>
        <v>0</v>
      </c>
      <c r="BL913" s="18" t="s">
        <v>239</v>
      </c>
      <c r="BM913" s="199" t="s">
        <v>1440</v>
      </c>
    </row>
    <row r="914" spans="1:65" s="2" customFormat="1" ht="11.25">
      <c r="A914" s="35"/>
      <c r="B914" s="36"/>
      <c r="C914" s="37"/>
      <c r="D914" s="201" t="s">
        <v>155</v>
      </c>
      <c r="E914" s="37"/>
      <c r="F914" s="202" t="s">
        <v>1441</v>
      </c>
      <c r="G914" s="37"/>
      <c r="H914" s="37"/>
      <c r="I914" s="109"/>
      <c r="J914" s="37"/>
      <c r="K914" s="37"/>
      <c r="L914" s="40"/>
      <c r="M914" s="203"/>
      <c r="N914" s="204"/>
      <c r="O914" s="65"/>
      <c r="P914" s="65"/>
      <c r="Q914" s="65"/>
      <c r="R914" s="65"/>
      <c r="S914" s="65"/>
      <c r="T914" s="66"/>
      <c r="U914" s="35"/>
      <c r="V914" s="35"/>
      <c r="W914" s="35"/>
      <c r="X914" s="35"/>
      <c r="Y914" s="35"/>
      <c r="Z914" s="35"/>
      <c r="AA914" s="35"/>
      <c r="AB914" s="35"/>
      <c r="AC914" s="35"/>
      <c r="AD914" s="35"/>
      <c r="AE914" s="35"/>
      <c r="AT914" s="18" t="s">
        <v>155</v>
      </c>
      <c r="AU914" s="18" t="s">
        <v>82</v>
      </c>
    </row>
    <row r="915" spans="1:65" s="2" customFormat="1" ht="16.5" customHeight="1">
      <c r="A915" s="35"/>
      <c r="B915" s="36"/>
      <c r="C915" s="188" t="s">
        <v>1442</v>
      </c>
      <c r="D915" s="188" t="s">
        <v>148</v>
      </c>
      <c r="E915" s="189" t="s">
        <v>1443</v>
      </c>
      <c r="F915" s="190" t="s">
        <v>1444</v>
      </c>
      <c r="G915" s="191" t="s">
        <v>151</v>
      </c>
      <c r="H915" s="192">
        <v>3.24</v>
      </c>
      <c r="I915" s="193"/>
      <c r="J915" s="194">
        <f>ROUND(I915*H915,2)</f>
        <v>0</v>
      </c>
      <c r="K915" s="190" t="s">
        <v>19</v>
      </c>
      <c r="L915" s="40"/>
      <c r="M915" s="195" t="s">
        <v>19</v>
      </c>
      <c r="N915" s="196" t="s">
        <v>43</v>
      </c>
      <c r="O915" s="65"/>
      <c r="P915" s="197">
        <f>O915*H915</f>
        <v>0</v>
      </c>
      <c r="Q915" s="197">
        <v>2.3444860000000001E-2</v>
      </c>
      <c r="R915" s="197">
        <f>Q915*H915</f>
        <v>7.5961346400000004E-2</v>
      </c>
      <c r="S915" s="197">
        <v>0</v>
      </c>
      <c r="T915" s="198">
        <f>S915*H915</f>
        <v>0</v>
      </c>
      <c r="U915" s="35"/>
      <c r="V915" s="35"/>
      <c r="W915" s="35"/>
      <c r="X915" s="35"/>
      <c r="Y915" s="35"/>
      <c r="Z915" s="35"/>
      <c r="AA915" s="35"/>
      <c r="AB915" s="35"/>
      <c r="AC915" s="35"/>
      <c r="AD915" s="35"/>
      <c r="AE915" s="35"/>
      <c r="AR915" s="199" t="s">
        <v>239</v>
      </c>
      <c r="AT915" s="199" t="s">
        <v>148</v>
      </c>
      <c r="AU915" s="199" t="s">
        <v>82</v>
      </c>
      <c r="AY915" s="18" t="s">
        <v>146</v>
      </c>
      <c r="BE915" s="200">
        <f>IF(N915="základní",J915,0)</f>
        <v>0</v>
      </c>
      <c r="BF915" s="200">
        <f>IF(N915="snížená",J915,0)</f>
        <v>0</v>
      </c>
      <c r="BG915" s="200">
        <f>IF(N915="zákl. přenesená",J915,0)</f>
        <v>0</v>
      </c>
      <c r="BH915" s="200">
        <f>IF(N915="sníž. přenesená",J915,0)</f>
        <v>0</v>
      </c>
      <c r="BI915" s="200">
        <f>IF(N915="nulová",J915,0)</f>
        <v>0</v>
      </c>
      <c r="BJ915" s="18" t="s">
        <v>80</v>
      </c>
      <c r="BK915" s="200">
        <f>ROUND(I915*H915,2)</f>
        <v>0</v>
      </c>
      <c r="BL915" s="18" t="s">
        <v>239</v>
      </c>
      <c r="BM915" s="199" t="s">
        <v>1445</v>
      </c>
    </row>
    <row r="916" spans="1:65" s="2" customFormat="1" ht="19.5">
      <c r="A916" s="35"/>
      <c r="B916" s="36"/>
      <c r="C916" s="37"/>
      <c r="D916" s="201" t="s">
        <v>155</v>
      </c>
      <c r="E916" s="37"/>
      <c r="F916" s="202" t="s">
        <v>1446</v>
      </c>
      <c r="G916" s="37"/>
      <c r="H916" s="37"/>
      <c r="I916" s="109"/>
      <c r="J916" s="37"/>
      <c r="K916" s="37"/>
      <c r="L916" s="40"/>
      <c r="M916" s="203"/>
      <c r="N916" s="204"/>
      <c r="O916" s="65"/>
      <c r="P916" s="65"/>
      <c r="Q916" s="65"/>
      <c r="R916" s="65"/>
      <c r="S916" s="65"/>
      <c r="T916" s="66"/>
      <c r="U916" s="35"/>
      <c r="V916" s="35"/>
      <c r="W916" s="35"/>
      <c r="X916" s="35"/>
      <c r="Y916" s="35"/>
      <c r="Z916" s="35"/>
      <c r="AA916" s="35"/>
      <c r="AB916" s="35"/>
      <c r="AC916" s="35"/>
      <c r="AD916" s="35"/>
      <c r="AE916" s="35"/>
      <c r="AT916" s="18" t="s">
        <v>155</v>
      </c>
      <c r="AU916" s="18" t="s">
        <v>82</v>
      </c>
    </row>
    <row r="917" spans="1:65" s="13" customFormat="1" ht="11.25">
      <c r="B917" s="205"/>
      <c r="C917" s="206"/>
      <c r="D917" s="201" t="s">
        <v>157</v>
      </c>
      <c r="E917" s="207" t="s">
        <v>19</v>
      </c>
      <c r="F917" s="208" t="s">
        <v>1447</v>
      </c>
      <c r="G917" s="206"/>
      <c r="H917" s="209">
        <v>3.24</v>
      </c>
      <c r="I917" s="210"/>
      <c r="J917" s="206"/>
      <c r="K917" s="206"/>
      <c r="L917" s="211"/>
      <c r="M917" s="212"/>
      <c r="N917" s="213"/>
      <c r="O917" s="213"/>
      <c r="P917" s="213"/>
      <c r="Q917" s="213"/>
      <c r="R917" s="213"/>
      <c r="S917" s="213"/>
      <c r="T917" s="214"/>
      <c r="AT917" s="215" t="s">
        <v>157</v>
      </c>
      <c r="AU917" s="215" t="s">
        <v>82</v>
      </c>
      <c r="AV917" s="13" t="s">
        <v>82</v>
      </c>
      <c r="AW917" s="13" t="s">
        <v>33</v>
      </c>
      <c r="AX917" s="13" t="s">
        <v>72</v>
      </c>
      <c r="AY917" s="215" t="s">
        <v>146</v>
      </c>
    </row>
    <row r="918" spans="1:65" s="2" customFormat="1" ht="16.5" customHeight="1">
      <c r="A918" s="35"/>
      <c r="B918" s="36"/>
      <c r="C918" s="188" t="s">
        <v>1448</v>
      </c>
      <c r="D918" s="188" t="s">
        <v>148</v>
      </c>
      <c r="E918" s="189" t="s">
        <v>1449</v>
      </c>
      <c r="F918" s="190" t="s">
        <v>1450</v>
      </c>
      <c r="G918" s="191" t="s">
        <v>151</v>
      </c>
      <c r="H918" s="192">
        <v>177.57</v>
      </c>
      <c r="I918" s="193"/>
      <c r="J918" s="194">
        <f>ROUND(I918*H918,2)</f>
        <v>0</v>
      </c>
      <c r="K918" s="190" t="s">
        <v>152</v>
      </c>
      <c r="L918" s="40"/>
      <c r="M918" s="195" t="s">
        <v>19</v>
      </c>
      <c r="N918" s="196" t="s">
        <v>43</v>
      </c>
      <c r="O918" s="65"/>
      <c r="P918" s="197">
        <f>O918*H918</f>
        <v>0</v>
      </c>
      <c r="Q918" s="197">
        <v>2.5530000000000001E-2</v>
      </c>
      <c r="R918" s="197">
        <f>Q918*H918</f>
        <v>4.5333620999999997</v>
      </c>
      <c r="S918" s="197">
        <v>0</v>
      </c>
      <c r="T918" s="198">
        <f>S918*H918</f>
        <v>0</v>
      </c>
      <c r="U918" s="35"/>
      <c r="V918" s="35"/>
      <c r="W918" s="35"/>
      <c r="X918" s="35"/>
      <c r="Y918" s="35"/>
      <c r="Z918" s="35"/>
      <c r="AA918" s="35"/>
      <c r="AB918" s="35"/>
      <c r="AC918" s="35"/>
      <c r="AD918" s="35"/>
      <c r="AE918" s="35"/>
      <c r="AR918" s="199" t="s">
        <v>239</v>
      </c>
      <c r="AT918" s="199" t="s">
        <v>148</v>
      </c>
      <c r="AU918" s="199" t="s">
        <v>82</v>
      </c>
      <c r="AY918" s="18" t="s">
        <v>146</v>
      </c>
      <c r="BE918" s="200">
        <f>IF(N918="základní",J918,0)</f>
        <v>0</v>
      </c>
      <c r="BF918" s="200">
        <f>IF(N918="snížená",J918,0)</f>
        <v>0</v>
      </c>
      <c r="BG918" s="200">
        <f>IF(N918="zákl. přenesená",J918,0)</f>
        <v>0</v>
      </c>
      <c r="BH918" s="200">
        <f>IF(N918="sníž. přenesená",J918,0)</f>
        <v>0</v>
      </c>
      <c r="BI918" s="200">
        <f>IF(N918="nulová",J918,0)</f>
        <v>0</v>
      </c>
      <c r="BJ918" s="18" t="s">
        <v>80</v>
      </c>
      <c r="BK918" s="200">
        <f>ROUND(I918*H918,2)</f>
        <v>0</v>
      </c>
      <c r="BL918" s="18" t="s">
        <v>239</v>
      </c>
      <c r="BM918" s="199" t="s">
        <v>1451</v>
      </c>
    </row>
    <row r="919" spans="1:65" s="2" customFormat="1" ht="19.5">
      <c r="A919" s="35"/>
      <c r="B919" s="36"/>
      <c r="C919" s="37"/>
      <c r="D919" s="201" t="s">
        <v>155</v>
      </c>
      <c r="E919" s="37"/>
      <c r="F919" s="202" t="s">
        <v>1452</v>
      </c>
      <c r="G919" s="37"/>
      <c r="H919" s="37"/>
      <c r="I919" s="109"/>
      <c r="J919" s="37"/>
      <c r="K919" s="37"/>
      <c r="L919" s="40"/>
      <c r="M919" s="203"/>
      <c r="N919" s="204"/>
      <c r="O919" s="65"/>
      <c r="P919" s="65"/>
      <c r="Q919" s="65"/>
      <c r="R919" s="65"/>
      <c r="S919" s="65"/>
      <c r="T919" s="66"/>
      <c r="U919" s="35"/>
      <c r="V919" s="35"/>
      <c r="W919" s="35"/>
      <c r="X919" s="35"/>
      <c r="Y919" s="35"/>
      <c r="Z919" s="35"/>
      <c r="AA919" s="35"/>
      <c r="AB919" s="35"/>
      <c r="AC919" s="35"/>
      <c r="AD919" s="35"/>
      <c r="AE919" s="35"/>
      <c r="AT919" s="18" t="s">
        <v>155</v>
      </c>
      <c r="AU919" s="18" t="s">
        <v>82</v>
      </c>
    </row>
    <row r="920" spans="1:65" s="13" customFormat="1" ht="11.25">
      <c r="B920" s="205"/>
      <c r="C920" s="206"/>
      <c r="D920" s="201" t="s">
        <v>157</v>
      </c>
      <c r="E920" s="207" t="s">
        <v>19</v>
      </c>
      <c r="F920" s="208" t="s">
        <v>1453</v>
      </c>
      <c r="G920" s="206"/>
      <c r="H920" s="209">
        <v>168.34</v>
      </c>
      <c r="I920" s="210"/>
      <c r="J920" s="206"/>
      <c r="K920" s="206"/>
      <c r="L920" s="211"/>
      <c r="M920" s="212"/>
      <c r="N920" s="213"/>
      <c r="O920" s="213"/>
      <c r="P920" s="213"/>
      <c r="Q920" s="213"/>
      <c r="R920" s="213"/>
      <c r="S920" s="213"/>
      <c r="T920" s="214"/>
      <c r="AT920" s="215" t="s">
        <v>157</v>
      </c>
      <c r="AU920" s="215" t="s">
        <v>82</v>
      </c>
      <c r="AV920" s="13" t="s">
        <v>82</v>
      </c>
      <c r="AW920" s="13" t="s">
        <v>33</v>
      </c>
      <c r="AX920" s="13" t="s">
        <v>72</v>
      </c>
      <c r="AY920" s="215" t="s">
        <v>146</v>
      </c>
    </row>
    <row r="921" spans="1:65" s="13" customFormat="1" ht="11.25">
      <c r="B921" s="205"/>
      <c r="C921" s="206"/>
      <c r="D921" s="201" t="s">
        <v>157</v>
      </c>
      <c r="E921" s="207" t="s">
        <v>19</v>
      </c>
      <c r="F921" s="208" t="s">
        <v>1454</v>
      </c>
      <c r="G921" s="206"/>
      <c r="H921" s="209">
        <v>9.23</v>
      </c>
      <c r="I921" s="210"/>
      <c r="J921" s="206"/>
      <c r="K921" s="206"/>
      <c r="L921" s="211"/>
      <c r="M921" s="212"/>
      <c r="N921" s="213"/>
      <c r="O921" s="213"/>
      <c r="P921" s="213"/>
      <c r="Q921" s="213"/>
      <c r="R921" s="213"/>
      <c r="S921" s="213"/>
      <c r="T921" s="214"/>
      <c r="AT921" s="215" t="s">
        <v>157</v>
      </c>
      <c r="AU921" s="215" t="s">
        <v>82</v>
      </c>
      <c r="AV921" s="13" t="s">
        <v>82</v>
      </c>
      <c r="AW921" s="13" t="s">
        <v>33</v>
      </c>
      <c r="AX921" s="13" t="s">
        <v>72</v>
      </c>
      <c r="AY921" s="215" t="s">
        <v>146</v>
      </c>
    </row>
    <row r="922" spans="1:65" s="2" customFormat="1" ht="24" customHeight="1">
      <c r="A922" s="35"/>
      <c r="B922" s="36"/>
      <c r="C922" s="188" t="s">
        <v>1455</v>
      </c>
      <c r="D922" s="188" t="s">
        <v>148</v>
      </c>
      <c r="E922" s="189" t="s">
        <v>1456</v>
      </c>
      <c r="F922" s="190" t="s">
        <v>1457</v>
      </c>
      <c r="G922" s="191" t="s">
        <v>151</v>
      </c>
      <c r="H922" s="192">
        <v>258.14100000000002</v>
      </c>
      <c r="I922" s="193"/>
      <c r="J922" s="194">
        <f>ROUND(I922*H922,2)</f>
        <v>0</v>
      </c>
      <c r="K922" s="190" t="s">
        <v>19</v>
      </c>
      <c r="L922" s="40"/>
      <c r="M922" s="195" t="s">
        <v>19</v>
      </c>
      <c r="N922" s="196" t="s">
        <v>43</v>
      </c>
      <c r="O922" s="65"/>
      <c r="P922" s="197">
        <f>O922*H922</f>
        <v>0</v>
      </c>
      <c r="Q922" s="197">
        <v>2.9610000000000001E-2</v>
      </c>
      <c r="R922" s="197">
        <f>Q922*H922</f>
        <v>7.6435550100000009</v>
      </c>
      <c r="S922" s="197">
        <v>0</v>
      </c>
      <c r="T922" s="198">
        <f>S922*H922</f>
        <v>0</v>
      </c>
      <c r="U922" s="35"/>
      <c r="V922" s="35"/>
      <c r="W922" s="35"/>
      <c r="X922" s="35"/>
      <c r="Y922" s="35"/>
      <c r="Z922" s="35"/>
      <c r="AA922" s="35"/>
      <c r="AB922" s="35"/>
      <c r="AC922" s="35"/>
      <c r="AD922" s="35"/>
      <c r="AE922" s="35"/>
      <c r="AR922" s="199" t="s">
        <v>239</v>
      </c>
      <c r="AT922" s="199" t="s">
        <v>148</v>
      </c>
      <c r="AU922" s="199" t="s">
        <v>82</v>
      </c>
      <c r="AY922" s="18" t="s">
        <v>146</v>
      </c>
      <c r="BE922" s="200">
        <f>IF(N922="základní",J922,0)</f>
        <v>0</v>
      </c>
      <c r="BF922" s="200">
        <f>IF(N922="snížená",J922,0)</f>
        <v>0</v>
      </c>
      <c r="BG922" s="200">
        <f>IF(N922="zákl. přenesená",J922,0)</f>
        <v>0</v>
      </c>
      <c r="BH922" s="200">
        <f>IF(N922="sníž. přenesená",J922,0)</f>
        <v>0</v>
      </c>
      <c r="BI922" s="200">
        <f>IF(N922="nulová",J922,0)</f>
        <v>0</v>
      </c>
      <c r="BJ922" s="18" t="s">
        <v>80</v>
      </c>
      <c r="BK922" s="200">
        <f>ROUND(I922*H922,2)</f>
        <v>0</v>
      </c>
      <c r="BL922" s="18" t="s">
        <v>239</v>
      </c>
      <c r="BM922" s="199" t="s">
        <v>1458</v>
      </c>
    </row>
    <row r="923" spans="1:65" s="2" customFormat="1" ht="11.25">
      <c r="A923" s="35"/>
      <c r="B923" s="36"/>
      <c r="C923" s="37"/>
      <c r="D923" s="201" t="s">
        <v>155</v>
      </c>
      <c r="E923" s="37"/>
      <c r="F923" s="202" t="s">
        <v>1457</v>
      </c>
      <c r="G923" s="37"/>
      <c r="H923" s="37"/>
      <c r="I923" s="109"/>
      <c r="J923" s="37"/>
      <c r="K923" s="37"/>
      <c r="L923" s="40"/>
      <c r="M923" s="203"/>
      <c r="N923" s="204"/>
      <c r="O923" s="65"/>
      <c r="P923" s="65"/>
      <c r="Q923" s="65"/>
      <c r="R923" s="65"/>
      <c r="S923" s="65"/>
      <c r="T923" s="66"/>
      <c r="U923" s="35"/>
      <c r="V923" s="35"/>
      <c r="W923" s="35"/>
      <c r="X923" s="35"/>
      <c r="Y923" s="35"/>
      <c r="Z923" s="35"/>
      <c r="AA923" s="35"/>
      <c r="AB923" s="35"/>
      <c r="AC923" s="35"/>
      <c r="AD923" s="35"/>
      <c r="AE923" s="35"/>
      <c r="AT923" s="18" t="s">
        <v>155</v>
      </c>
      <c r="AU923" s="18" t="s">
        <v>82</v>
      </c>
    </row>
    <row r="924" spans="1:65" s="13" customFormat="1" ht="11.25">
      <c r="B924" s="205"/>
      <c r="C924" s="206"/>
      <c r="D924" s="201" t="s">
        <v>157</v>
      </c>
      <c r="E924" s="207" t="s">
        <v>19</v>
      </c>
      <c r="F924" s="208" t="s">
        <v>1459</v>
      </c>
      <c r="G924" s="206"/>
      <c r="H924" s="209">
        <v>258.14100000000002</v>
      </c>
      <c r="I924" s="210"/>
      <c r="J924" s="206"/>
      <c r="K924" s="206"/>
      <c r="L924" s="211"/>
      <c r="M924" s="212"/>
      <c r="N924" s="213"/>
      <c r="O924" s="213"/>
      <c r="P924" s="213"/>
      <c r="Q924" s="213"/>
      <c r="R924" s="213"/>
      <c r="S924" s="213"/>
      <c r="T924" s="214"/>
      <c r="AT924" s="215" t="s">
        <v>157</v>
      </c>
      <c r="AU924" s="215" t="s">
        <v>82</v>
      </c>
      <c r="AV924" s="13" t="s">
        <v>82</v>
      </c>
      <c r="AW924" s="13" t="s">
        <v>33</v>
      </c>
      <c r="AX924" s="13" t="s">
        <v>72</v>
      </c>
      <c r="AY924" s="215" t="s">
        <v>146</v>
      </c>
    </row>
    <row r="925" spans="1:65" s="2" customFormat="1" ht="16.5" customHeight="1">
      <c r="A925" s="35"/>
      <c r="B925" s="36"/>
      <c r="C925" s="188" t="s">
        <v>1460</v>
      </c>
      <c r="D925" s="188" t="s">
        <v>148</v>
      </c>
      <c r="E925" s="189" t="s">
        <v>1461</v>
      </c>
      <c r="F925" s="190" t="s">
        <v>1462</v>
      </c>
      <c r="G925" s="191" t="s">
        <v>151</v>
      </c>
      <c r="H925" s="192">
        <v>6.77</v>
      </c>
      <c r="I925" s="193"/>
      <c r="J925" s="194">
        <f>ROUND(I925*H925,2)</f>
        <v>0</v>
      </c>
      <c r="K925" s="190" t="s">
        <v>152</v>
      </c>
      <c r="L925" s="40"/>
      <c r="M925" s="195" t="s">
        <v>19</v>
      </c>
      <c r="N925" s="196" t="s">
        <v>43</v>
      </c>
      <c r="O925" s="65"/>
      <c r="P925" s="197">
        <f>O925*H925</f>
        <v>0</v>
      </c>
      <c r="Q925" s="197">
        <v>1.2919999999999999E-2</v>
      </c>
      <c r="R925" s="197">
        <f>Q925*H925</f>
        <v>8.7468399999999988E-2</v>
      </c>
      <c r="S925" s="197">
        <v>0</v>
      </c>
      <c r="T925" s="198">
        <f>S925*H925</f>
        <v>0</v>
      </c>
      <c r="U925" s="35"/>
      <c r="V925" s="35"/>
      <c r="W925" s="35"/>
      <c r="X925" s="35"/>
      <c r="Y925" s="35"/>
      <c r="Z925" s="35"/>
      <c r="AA925" s="35"/>
      <c r="AB925" s="35"/>
      <c r="AC925" s="35"/>
      <c r="AD925" s="35"/>
      <c r="AE925" s="35"/>
      <c r="AR925" s="199" t="s">
        <v>239</v>
      </c>
      <c r="AT925" s="199" t="s">
        <v>148</v>
      </c>
      <c r="AU925" s="199" t="s">
        <v>82</v>
      </c>
      <c r="AY925" s="18" t="s">
        <v>146</v>
      </c>
      <c r="BE925" s="200">
        <f>IF(N925="základní",J925,0)</f>
        <v>0</v>
      </c>
      <c r="BF925" s="200">
        <f>IF(N925="snížená",J925,0)</f>
        <v>0</v>
      </c>
      <c r="BG925" s="200">
        <f>IF(N925="zákl. přenesená",J925,0)</f>
        <v>0</v>
      </c>
      <c r="BH925" s="200">
        <f>IF(N925="sníž. přenesená",J925,0)</f>
        <v>0</v>
      </c>
      <c r="BI925" s="200">
        <f>IF(N925="nulová",J925,0)</f>
        <v>0</v>
      </c>
      <c r="BJ925" s="18" t="s">
        <v>80</v>
      </c>
      <c r="BK925" s="200">
        <f>ROUND(I925*H925,2)</f>
        <v>0</v>
      </c>
      <c r="BL925" s="18" t="s">
        <v>239</v>
      </c>
      <c r="BM925" s="199" t="s">
        <v>1463</v>
      </c>
    </row>
    <row r="926" spans="1:65" s="2" customFormat="1" ht="19.5">
      <c r="A926" s="35"/>
      <c r="B926" s="36"/>
      <c r="C926" s="37"/>
      <c r="D926" s="201" t="s">
        <v>155</v>
      </c>
      <c r="E926" s="37"/>
      <c r="F926" s="202" t="s">
        <v>1464</v>
      </c>
      <c r="G926" s="37"/>
      <c r="H926" s="37"/>
      <c r="I926" s="109"/>
      <c r="J926" s="37"/>
      <c r="K926" s="37"/>
      <c r="L926" s="40"/>
      <c r="M926" s="203"/>
      <c r="N926" s="204"/>
      <c r="O926" s="65"/>
      <c r="P926" s="65"/>
      <c r="Q926" s="65"/>
      <c r="R926" s="65"/>
      <c r="S926" s="65"/>
      <c r="T926" s="66"/>
      <c r="U926" s="35"/>
      <c r="V926" s="35"/>
      <c r="W926" s="35"/>
      <c r="X926" s="35"/>
      <c r="Y926" s="35"/>
      <c r="Z926" s="35"/>
      <c r="AA926" s="35"/>
      <c r="AB926" s="35"/>
      <c r="AC926" s="35"/>
      <c r="AD926" s="35"/>
      <c r="AE926" s="35"/>
      <c r="AT926" s="18" t="s">
        <v>155</v>
      </c>
      <c r="AU926" s="18" t="s">
        <v>82</v>
      </c>
    </row>
    <row r="927" spans="1:65" s="13" customFormat="1" ht="11.25">
      <c r="B927" s="205"/>
      <c r="C927" s="206"/>
      <c r="D927" s="201" t="s">
        <v>157</v>
      </c>
      <c r="E927" s="207" t="s">
        <v>19</v>
      </c>
      <c r="F927" s="208" t="s">
        <v>1465</v>
      </c>
      <c r="G927" s="206"/>
      <c r="H927" s="209">
        <v>6.77</v>
      </c>
      <c r="I927" s="210"/>
      <c r="J927" s="206"/>
      <c r="K927" s="206"/>
      <c r="L927" s="211"/>
      <c r="M927" s="212"/>
      <c r="N927" s="213"/>
      <c r="O927" s="213"/>
      <c r="P927" s="213"/>
      <c r="Q927" s="213"/>
      <c r="R927" s="213"/>
      <c r="S927" s="213"/>
      <c r="T927" s="214"/>
      <c r="AT927" s="215" t="s">
        <v>157</v>
      </c>
      <c r="AU927" s="215" t="s">
        <v>82</v>
      </c>
      <c r="AV927" s="13" t="s">
        <v>82</v>
      </c>
      <c r="AW927" s="13" t="s">
        <v>33</v>
      </c>
      <c r="AX927" s="13" t="s">
        <v>72</v>
      </c>
      <c r="AY927" s="215" t="s">
        <v>146</v>
      </c>
    </row>
    <row r="928" spans="1:65" s="2" customFormat="1" ht="16.5" customHeight="1">
      <c r="A928" s="35"/>
      <c r="B928" s="36"/>
      <c r="C928" s="188" t="s">
        <v>1466</v>
      </c>
      <c r="D928" s="188" t="s">
        <v>148</v>
      </c>
      <c r="E928" s="189" t="s">
        <v>1467</v>
      </c>
      <c r="F928" s="190" t="s">
        <v>1468</v>
      </c>
      <c r="G928" s="191" t="s">
        <v>151</v>
      </c>
      <c r="H928" s="192">
        <v>31.1</v>
      </c>
      <c r="I928" s="193"/>
      <c r="J928" s="194">
        <f>ROUND(I928*H928,2)</f>
        <v>0</v>
      </c>
      <c r="K928" s="190" t="s">
        <v>19</v>
      </c>
      <c r="L928" s="40"/>
      <c r="M928" s="195" t="s">
        <v>19</v>
      </c>
      <c r="N928" s="196" t="s">
        <v>43</v>
      </c>
      <c r="O928" s="65"/>
      <c r="P928" s="197">
        <f>O928*H928</f>
        <v>0</v>
      </c>
      <c r="Q928" s="197">
        <v>2.40637509E-2</v>
      </c>
      <c r="R928" s="197">
        <f>Q928*H928</f>
        <v>0.74838265299000006</v>
      </c>
      <c r="S928" s="197">
        <v>0</v>
      </c>
      <c r="T928" s="198">
        <f>S928*H928</f>
        <v>0</v>
      </c>
      <c r="U928" s="35"/>
      <c r="V928" s="35"/>
      <c r="W928" s="35"/>
      <c r="X928" s="35"/>
      <c r="Y928" s="35"/>
      <c r="Z928" s="35"/>
      <c r="AA928" s="35"/>
      <c r="AB928" s="35"/>
      <c r="AC928" s="35"/>
      <c r="AD928" s="35"/>
      <c r="AE928" s="35"/>
      <c r="AR928" s="199" t="s">
        <v>239</v>
      </c>
      <c r="AT928" s="199" t="s">
        <v>148</v>
      </c>
      <c r="AU928" s="199" t="s">
        <v>82</v>
      </c>
      <c r="AY928" s="18" t="s">
        <v>146</v>
      </c>
      <c r="BE928" s="200">
        <f>IF(N928="základní",J928,0)</f>
        <v>0</v>
      </c>
      <c r="BF928" s="200">
        <f>IF(N928="snížená",J928,0)</f>
        <v>0</v>
      </c>
      <c r="BG928" s="200">
        <f>IF(N928="zákl. přenesená",J928,0)</f>
        <v>0</v>
      </c>
      <c r="BH928" s="200">
        <f>IF(N928="sníž. přenesená",J928,0)</f>
        <v>0</v>
      </c>
      <c r="BI928" s="200">
        <f>IF(N928="nulová",J928,0)</f>
        <v>0</v>
      </c>
      <c r="BJ928" s="18" t="s">
        <v>80</v>
      </c>
      <c r="BK928" s="200">
        <f>ROUND(I928*H928,2)</f>
        <v>0</v>
      </c>
      <c r="BL928" s="18" t="s">
        <v>239</v>
      </c>
      <c r="BM928" s="199" t="s">
        <v>1469</v>
      </c>
    </row>
    <row r="929" spans="1:65" s="2" customFormat="1" ht="11.25">
      <c r="A929" s="35"/>
      <c r="B929" s="36"/>
      <c r="C929" s="37"/>
      <c r="D929" s="201" t="s">
        <v>155</v>
      </c>
      <c r="E929" s="37"/>
      <c r="F929" s="202" t="s">
        <v>1468</v>
      </c>
      <c r="G929" s="37"/>
      <c r="H929" s="37"/>
      <c r="I929" s="109"/>
      <c r="J929" s="37"/>
      <c r="K929" s="37"/>
      <c r="L929" s="40"/>
      <c r="M929" s="203"/>
      <c r="N929" s="204"/>
      <c r="O929" s="65"/>
      <c r="P929" s="65"/>
      <c r="Q929" s="65"/>
      <c r="R929" s="65"/>
      <c r="S929" s="65"/>
      <c r="T929" s="66"/>
      <c r="U929" s="35"/>
      <c r="V929" s="35"/>
      <c r="W929" s="35"/>
      <c r="X929" s="35"/>
      <c r="Y929" s="35"/>
      <c r="Z929" s="35"/>
      <c r="AA929" s="35"/>
      <c r="AB929" s="35"/>
      <c r="AC929" s="35"/>
      <c r="AD929" s="35"/>
      <c r="AE929" s="35"/>
      <c r="AT929" s="18" t="s">
        <v>155</v>
      </c>
      <c r="AU929" s="18" t="s">
        <v>82</v>
      </c>
    </row>
    <row r="930" spans="1:65" s="13" customFormat="1" ht="11.25">
      <c r="B930" s="205"/>
      <c r="C930" s="206"/>
      <c r="D930" s="201" t="s">
        <v>157</v>
      </c>
      <c r="E930" s="207" t="s">
        <v>19</v>
      </c>
      <c r="F930" s="208" t="s">
        <v>1470</v>
      </c>
      <c r="G930" s="206"/>
      <c r="H930" s="209">
        <v>15.48</v>
      </c>
      <c r="I930" s="210"/>
      <c r="J930" s="206"/>
      <c r="K930" s="206"/>
      <c r="L930" s="211"/>
      <c r="M930" s="212"/>
      <c r="N930" s="213"/>
      <c r="O930" s="213"/>
      <c r="P930" s="213"/>
      <c r="Q930" s="213"/>
      <c r="R930" s="213"/>
      <c r="S930" s="213"/>
      <c r="T930" s="214"/>
      <c r="AT930" s="215" t="s">
        <v>157</v>
      </c>
      <c r="AU930" s="215" t="s">
        <v>82</v>
      </c>
      <c r="AV930" s="13" t="s">
        <v>82</v>
      </c>
      <c r="AW930" s="13" t="s">
        <v>33</v>
      </c>
      <c r="AX930" s="13" t="s">
        <v>72</v>
      </c>
      <c r="AY930" s="215" t="s">
        <v>146</v>
      </c>
    </row>
    <row r="931" spans="1:65" s="13" customFormat="1" ht="11.25">
      <c r="B931" s="205"/>
      <c r="C931" s="206"/>
      <c r="D931" s="201" t="s">
        <v>157</v>
      </c>
      <c r="E931" s="207" t="s">
        <v>19</v>
      </c>
      <c r="F931" s="208" t="s">
        <v>1471</v>
      </c>
      <c r="G931" s="206"/>
      <c r="H931" s="209">
        <v>15.62</v>
      </c>
      <c r="I931" s="210"/>
      <c r="J931" s="206"/>
      <c r="K931" s="206"/>
      <c r="L931" s="211"/>
      <c r="M931" s="212"/>
      <c r="N931" s="213"/>
      <c r="O931" s="213"/>
      <c r="P931" s="213"/>
      <c r="Q931" s="213"/>
      <c r="R931" s="213"/>
      <c r="S931" s="213"/>
      <c r="T931" s="214"/>
      <c r="AT931" s="215" t="s">
        <v>157</v>
      </c>
      <c r="AU931" s="215" t="s">
        <v>82</v>
      </c>
      <c r="AV931" s="13" t="s">
        <v>82</v>
      </c>
      <c r="AW931" s="13" t="s">
        <v>33</v>
      </c>
      <c r="AX931" s="13" t="s">
        <v>72</v>
      </c>
      <c r="AY931" s="215" t="s">
        <v>146</v>
      </c>
    </row>
    <row r="932" spans="1:65" s="2" customFormat="1" ht="16.5" customHeight="1">
      <c r="A932" s="35"/>
      <c r="B932" s="36"/>
      <c r="C932" s="188" t="s">
        <v>1472</v>
      </c>
      <c r="D932" s="188" t="s">
        <v>148</v>
      </c>
      <c r="E932" s="189" t="s">
        <v>1473</v>
      </c>
      <c r="F932" s="190" t="s">
        <v>1474</v>
      </c>
      <c r="G932" s="191" t="s">
        <v>151</v>
      </c>
      <c r="H932" s="192">
        <v>494.43099999999998</v>
      </c>
      <c r="I932" s="193"/>
      <c r="J932" s="194">
        <f>ROUND(I932*H932,2)</f>
        <v>0</v>
      </c>
      <c r="K932" s="190" t="s">
        <v>152</v>
      </c>
      <c r="L932" s="40"/>
      <c r="M932" s="195" t="s">
        <v>19</v>
      </c>
      <c r="N932" s="196" t="s">
        <v>43</v>
      </c>
      <c r="O932" s="65"/>
      <c r="P932" s="197">
        <f>O932*H932</f>
        <v>0</v>
      </c>
      <c r="Q932" s="197">
        <v>1E-4</v>
      </c>
      <c r="R932" s="197">
        <f>Q932*H932</f>
        <v>4.9443100000000004E-2</v>
      </c>
      <c r="S932" s="197">
        <v>0</v>
      </c>
      <c r="T932" s="198">
        <f>S932*H932</f>
        <v>0</v>
      </c>
      <c r="U932" s="35"/>
      <c r="V932" s="35"/>
      <c r="W932" s="35"/>
      <c r="X932" s="35"/>
      <c r="Y932" s="35"/>
      <c r="Z932" s="35"/>
      <c r="AA932" s="35"/>
      <c r="AB932" s="35"/>
      <c r="AC932" s="35"/>
      <c r="AD932" s="35"/>
      <c r="AE932" s="35"/>
      <c r="AR932" s="199" t="s">
        <v>239</v>
      </c>
      <c r="AT932" s="199" t="s">
        <v>148</v>
      </c>
      <c r="AU932" s="199" t="s">
        <v>82</v>
      </c>
      <c r="AY932" s="18" t="s">
        <v>146</v>
      </c>
      <c r="BE932" s="200">
        <f>IF(N932="základní",J932,0)</f>
        <v>0</v>
      </c>
      <c r="BF932" s="200">
        <f>IF(N932="snížená",J932,0)</f>
        <v>0</v>
      </c>
      <c r="BG932" s="200">
        <f>IF(N932="zákl. přenesená",J932,0)</f>
        <v>0</v>
      </c>
      <c r="BH932" s="200">
        <f>IF(N932="sníž. přenesená",J932,0)</f>
        <v>0</v>
      </c>
      <c r="BI932" s="200">
        <f>IF(N932="nulová",J932,0)</f>
        <v>0</v>
      </c>
      <c r="BJ932" s="18" t="s">
        <v>80</v>
      </c>
      <c r="BK932" s="200">
        <f>ROUND(I932*H932,2)</f>
        <v>0</v>
      </c>
      <c r="BL932" s="18" t="s">
        <v>239</v>
      </c>
      <c r="BM932" s="199" t="s">
        <v>1475</v>
      </c>
    </row>
    <row r="933" spans="1:65" s="2" customFormat="1" ht="11.25">
      <c r="A933" s="35"/>
      <c r="B933" s="36"/>
      <c r="C933" s="37"/>
      <c r="D933" s="201" t="s">
        <v>155</v>
      </c>
      <c r="E933" s="37"/>
      <c r="F933" s="202" t="s">
        <v>1476</v>
      </c>
      <c r="G933" s="37"/>
      <c r="H933" s="37"/>
      <c r="I933" s="109"/>
      <c r="J933" s="37"/>
      <c r="K933" s="37"/>
      <c r="L933" s="40"/>
      <c r="M933" s="203"/>
      <c r="N933" s="204"/>
      <c r="O933" s="65"/>
      <c r="P933" s="65"/>
      <c r="Q933" s="65"/>
      <c r="R933" s="65"/>
      <c r="S933" s="65"/>
      <c r="T933" s="66"/>
      <c r="U933" s="35"/>
      <c r="V933" s="35"/>
      <c r="W933" s="35"/>
      <c r="X933" s="35"/>
      <c r="Y933" s="35"/>
      <c r="Z933" s="35"/>
      <c r="AA933" s="35"/>
      <c r="AB933" s="35"/>
      <c r="AC933" s="35"/>
      <c r="AD933" s="35"/>
      <c r="AE933" s="35"/>
      <c r="AT933" s="18" t="s">
        <v>155</v>
      </c>
      <c r="AU933" s="18" t="s">
        <v>82</v>
      </c>
    </row>
    <row r="934" spans="1:65" s="13" customFormat="1" ht="11.25">
      <c r="B934" s="205"/>
      <c r="C934" s="206"/>
      <c r="D934" s="201" t="s">
        <v>157</v>
      </c>
      <c r="E934" s="207" t="s">
        <v>19</v>
      </c>
      <c r="F934" s="208" t="s">
        <v>1477</v>
      </c>
      <c r="G934" s="206"/>
      <c r="H934" s="209">
        <v>494.43099999999998</v>
      </c>
      <c r="I934" s="210"/>
      <c r="J934" s="206"/>
      <c r="K934" s="206"/>
      <c r="L934" s="211"/>
      <c r="M934" s="212"/>
      <c r="N934" s="213"/>
      <c r="O934" s="213"/>
      <c r="P934" s="213"/>
      <c r="Q934" s="213"/>
      <c r="R934" s="213"/>
      <c r="S934" s="213"/>
      <c r="T934" s="214"/>
      <c r="AT934" s="215" t="s">
        <v>157</v>
      </c>
      <c r="AU934" s="215" t="s">
        <v>82</v>
      </c>
      <c r="AV934" s="13" t="s">
        <v>82</v>
      </c>
      <c r="AW934" s="13" t="s">
        <v>33</v>
      </c>
      <c r="AX934" s="13" t="s">
        <v>72</v>
      </c>
      <c r="AY934" s="215" t="s">
        <v>146</v>
      </c>
    </row>
    <row r="935" spans="1:65" s="2" customFormat="1" ht="16.5" customHeight="1">
      <c r="A935" s="35"/>
      <c r="B935" s="36"/>
      <c r="C935" s="188" t="s">
        <v>1478</v>
      </c>
      <c r="D935" s="188" t="s">
        <v>148</v>
      </c>
      <c r="E935" s="189" t="s">
        <v>1479</v>
      </c>
      <c r="F935" s="190" t="s">
        <v>1480</v>
      </c>
      <c r="G935" s="191" t="s">
        <v>151</v>
      </c>
      <c r="H935" s="192">
        <v>7.74</v>
      </c>
      <c r="I935" s="193"/>
      <c r="J935" s="194">
        <f>ROUND(I935*H935,2)</f>
        <v>0</v>
      </c>
      <c r="K935" s="190" t="s">
        <v>152</v>
      </c>
      <c r="L935" s="40"/>
      <c r="M935" s="195" t="s">
        <v>19</v>
      </c>
      <c r="N935" s="196" t="s">
        <v>43</v>
      </c>
      <c r="O935" s="65"/>
      <c r="P935" s="197">
        <f>O935*H935</f>
        <v>0</v>
      </c>
      <c r="Q935" s="197">
        <v>0</v>
      </c>
      <c r="R935" s="197">
        <f>Q935*H935</f>
        <v>0</v>
      </c>
      <c r="S935" s="197">
        <v>0</v>
      </c>
      <c r="T935" s="198">
        <f>S935*H935</f>
        <v>0</v>
      </c>
      <c r="U935" s="35"/>
      <c r="V935" s="35"/>
      <c r="W935" s="35"/>
      <c r="X935" s="35"/>
      <c r="Y935" s="35"/>
      <c r="Z935" s="35"/>
      <c r="AA935" s="35"/>
      <c r="AB935" s="35"/>
      <c r="AC935" s="35"/>
      <c r="AD935" s="35"/>
      <c r="AE935" s="35"/>
      <c r="AR935" s="199" t="s">
        <v>239</v>
      </c>
      <c r="AT935" s="199" t="s">
        <v>148</v>
      </c>
      <c r="AU935" s="199" t="s">
        <v>82</v>
      </c>
      <c r="AY935" s="18" t="s">
        <v>146</v>
      </c>
      <c r="BE935" s="200">
        <f>IF(N935="základní",J935,0)</f>
        <v>0</v>
      </c>
      <c r="BF935" s="200">
        <f>IF(N935="snížená",J935,0)</f>
        <v>0</v>
      </c>
      <c r="BG935" s="200">
        <f>IF(N935="zákl. přenesená",J935,0)</f>
        <v>0</v>
      </c>
      <c r="BH935" s="200">
        <f>IF(N935="sníž. přenesená",J935,0)</f>
        <v>0</v>
      </c>
      <c r="BI935" s="200">
        <f>IF(N935="nulová",J935,0)</f>
        <v>0</v>
      </c>
      <c r="BJ935" s="18" t="s">
        <v>80</v>
      </c>
      <c r="BK935" s="200">
        <f>ROUND(I935*H935,2)</f>
        <v>0</v>
      </c>
      <c r="BL935" s="18" t="s">
        <v>239</v>
      </c>
      <c r="BM935" s="199" t="s">
        <v>1481</v>
      </c>
    </row>
    <row r="936" spans="1:65" s="2" customFormat="1" ht="11.25">
      <c r="A936" s="35"/>
      <c r="B936" s="36"/>
      <c r="C936" s="37"/>
      <c r="D936" s="201" t="s">
        <v>155</v>
      </c>
      <c r="E936" s="37"/>
      <c r="F936" s="202" t="s">
        <v>1482</v>
      </c>
      <c r="G936" s="37"/>
      <c r="H936" s="37"/>
      <c r="I936" s="109"/>
      <c r="J936" s="37"/>
      <c r="K936" s="37"/>
      <c r="L936" s="40"/>
      <c r="M936" s="203"/>
      <c r="N936" s="204"/>
      <c r="O936" s="65"/>
      <c r="P936" s="65"/>
      <c r="Q936" s="65"/>
      <c r="R936" s="65"/>
      <c r="S936" s="65"/>
      <c r="T936" s="66"/>
      <c r="U936" s="35"/>
      <c r="V936" s="35"/>
      <c r="W936" s="35"/>
      <c r="X936" s="35"/>
      <c r="Y936" s="35"/>
      <c r="Z936" s="35"/>
      <c r="AA936" s="35"/>
      <c r="AB936" s="35"/>
      <c r="AC936" s="35"/>
      <c r="AD936" s="35"/>
      <c r="AE936" s="35"/>
      <c r="AT936" s="18" t="s">
        <v>155</v>
      </c>
      <c r="AU936" s="18" t="s">
        <v>82</v>
      </c>
    </row>
    <row r="937" spans="1:65" s="13" customFormat="1" ht="11.25">
      <c r="B937" s="205"/>
      <c r="C937" s="206"/>
      <c r="D937" s="201" t="s">
        <v>157</v>
      </c>
      <c r="E937" s="207" t="s">
        <v>19</v>
      </c>
      <c r="F937" s="208" t="s">
        <v>1483</v>
      </c>
      <c r="G937" s="206"/>
      <c r="H937" s="209">
        <v>1.94</v>
      </c>
      <c r="I937" s="210"/>
      <c r="J937" s="206"/>
      <c r="K937" s="206"/>
      <c r="L937" s="211"/>
      <c r="M937" s="212"/>
      <c r="N937" s="213"/>
      <c r="O937" s="213"/>
      <c r="P937" s="213"/>
      <c r="Q937" s="213"/>
      <c r="R937" s="213"/>
      <c r="S937" s="213"/>
      <c r="T937" s="214"/>
      <c r="AT937" s="215" t="s">
        <v>157</v>
      </c>
      <c r="AU937" s="215" t="s">
        <v>82</v>
      </c>
      <c r="AV937" s="13" t="s">
        <v>82</v>
      </c>
      <c r="AW937" s="13" t="s">
        <v>33</v>
      </c>
      <c r="AX937" s="13" t="s">
        <v>72</v>
      </c>
      <c r="AY937" s="215" t="s">
        <v>146</v>
      </c>
    </row>
    <row r="938" spans="1:65" s="13" customFormat="1" ht="11.25">
      <c r="B938" s="205"/>
      <c r="C938" s="206"/>
      <c r="D938" s="201" t="s">
        <v>157</v>
      </c>
      <c r="E938" s="207" t="s">
        <v>19</v>
      </c>
      <c r="F938" s="208" t="s">
        <v>1484</v>
      </c>
      <c r="G938" s="206"/>
      <c r="H938" s="209">
        <v>2.9</v>
      </c>
      <c r="I938" s="210"/>
      <c r="J938" s="206"/>
      <c r="K938" s="206"/>
      <c r="L938" s="211"/>
      <c r="M938" s="212"/>
      <c r="N938" s="213"/>
      <c r="O938" s="213"/>
      <c r="P938" s="213"/>
      <c r="Q938" s="213"/>
      <c r="R938" s="213"/>
      <c r="S938" s="213"/>
      <c r="T938" s="214"/>
      <c r="AT938" s="215" t="s">
        <v>157</v>
      </c>
      <c r="AU938" s="215" t="s">
        <v>82</v>
      </c>
      <c r="AV938" s="13" t="s">
        <v>82</v>
      </c>
      <c r="AW938" s="13" t="s">
        <v>33</v>
      </c>
      <c r="AX938" s="13" t="s">
        <v>72</v>
      </c>
      <c r="AY938" s="215" t="s">
        <v>146</v>
      </c>
    </row>
    <row r="939" spans="1:65" s="13" customFormat="1" ht="11.25">
      <c r="B939" s="205"/>
      <c r="C939" s="206"/>
      <c r="D939" s="201" t="s">
        <v>157</v>
      </c>
      <c r="E939" s="207" t="s">
        <v>19</v>
      </c>
      <c r="F939" s="208" t="s">
        <v>1485</v>
      </c>
      <c r="G939" s="206"/>
      <c r="H939" s="209">
        <v>2.9</v>
      </c>
      <c r="I939" s="210"/>
      <c r="J939" s="206"/>
      <c r="K939" s="206"/>
      <c r="L939" s="211"/>
      <c r="M939" s="212"/>
      <c r="N939" s="213"/>
      <c r="O939" s="213"/>
      <c r="P939" s="213"/>
      <c r="Q939" s="213"/>
      <c r="R939" s="213"/>
      <c r="S939" s="213"/>
      <c r="T939" s="214"/>
      <c r="AT939" s="215" t="s">
        <v>157</v>
      </c>
      <c r="AU939" s="215" t="s">
        <v>82</v>
      </c>
      <c r="AV939" s="13" t="s">
        <v>82</v>
      </c>
      <c r="AW939" s="13" t="s">
        <v>33</v>
      </c>
      <c r="AX939" s="13" t="s">
        <v>72</v>
      </c>
      <c r="AY939" s="215" t="s">
        <v>146</v>
      </c>
    </row>
    <row r="940" spans="1:65" s="2" customFormat="1" ht="16.5" customHeight="1">
      <c r="A940" s="35"/>
      <c r="B940" s="36"/>
      <c r="C940" s="188" t="s">
        <v>1486</v>
      </c>
      <c r="D940" s="188" t="s">
        <v>148</v>
      </c>
      <c r="E940" s="189" t="s">
        <v>1487</v>
      </c>
      <c r="F940" s="190" t="s">
        <v>1488</v>
      </c>
      <c r="G940" s="191" t="s">
        <v>151</v>
      </c>
      <c r="H940" s="192">
        <v>494.43099999999998</v>
      </c>
      <c r="I940" s="193"/>
      <c r="J940" s="194">
        <f>ROUND(I940*H940,2)</f>
        <v>0</v>
      </c>
      <c r="K940" s="190" t="s">
        <v>152</v>
      </c>
      <c r="L940" s="40"/>
      <c r="M940" s="195" t="s">
        <v>19</v>
      </c>
      <c r="N940" s="196" t="s">
        <v>43</v>
      </c>
      <c r="O940" s="65"/>
      <c r="P940" s="197">
        <f>O940*H940</f>
        <v>0</v>
      </c>
      <c r="Q940" s="197">
        <v>2.5000000000000001E-4</v>
      </c>
      <c r="R940" s="197">
        <f>Q940*H940</f>
        <v>0.12360775</v>
      </c>
      <c r="S940" s="197">
        <v>0</v>
      </c>
      <c r="T940" s="198">
        <f>S940*H940</f>
        <v>0</v>
      </c>
      <c r="U940" s="35"/>
      <c r="V940" s="35"/>
      <c r="W940" s="35"/>
      <c r="X940" s="35"/>
      <c r="Y940" s="35"/>
      <c r="Z940" s="35"/>
      <c r="AA940" s="35"/>
      <c r="AB940" s="35"/>
      <c r="AC940" s="35"/>
      <c r="AD940" s="35"/>
      <c r="AE940" s="35"/>
      <c r="AR940" s="199" t="s">
        <v>239</v>
      </c>
      <c r="AT940" s="199" t="s">
        <v>148</v>
      </c>
      <c r="AU940" s="199" t="s">
        <v>82</v>
      </c>
      <c r="AY940" s="18" t="s">
        <v>146</v>
      </c>
      <c r="BE940" s="200">
        <f>IF(N940="základní",J940,0)</f>
        <v>0</v>
      </c>
      <c r="BF940" s="200">
        <f>IF(N940="snížená",J940,0)</f>
        <v>0</v>
      </c>
      <c r="BG940" s="200">
        <f>IF(N940="zákl. přenesená",J940,0)</f>
        <v>0</v>
      </c>
      <c r="BH940" s="200">
        <f>IF(N940="sníž. přenesená",J940,0)</f>
        <v>0</v>
      </c>
      <c r="BI940" s="200">
        <f>IF(N940="nulová",J940,0)</f>
        <v>0</v>
      </c>
      <c r="BJ940" s="18" t="s">
        <v>80</v>
      </c>
      <c r="BK940" s="200">
        <f>ROUND(I940*H940,2)</f>
        <v>0</v>
      </c>
      <c r="BL940" s="18" t="s">
        <v>239</v>
      </c>
      <c r="BM940" s="199" t="s">
        <v>1489</v>
      </c>
    </row>
    <row r="941" spans="1:65" s="2" customFormat="1" ht="11.25">
      <c r="A941" s="35"/>
      <c r="B941" s="36"/>
      <c r="C941" s="37"/>
      <c r="D941" s="201" t="s">
        <v>155</v>
      </c>
      <c r="E941" s="37"/>
      <c r="F941" s="202" t="s">
        <v>1490</v>
      </c>
      <c r="G941" s="37"/>
      <c r="H941" s="37"/>
      <c r="I941" s="109"/>
      <c r="J941" s="37"/>
      <c r="K941" s="37"/>
      <c r="L941" s="40"/>
      <c r="M941" s="203"/>
      <c r="N941" s="204"/>
      <c r="O941" s="65"/>
      <c r="P941" s="65"/>
      <c r="Q941" s="65"/>
      <c r="R941" s="65"/>
      <c r="S941" s="65"/>
      <c r="T941" s="66"/>
      <c r="U941" s="35"/>
      <c r="V941" s="35"/>
      <c r="W941" s="35"/>
      <c r="X941" s="35"/>
      <c r="Y941" s="35"/>
      <c r="Z941" s="35"/>
      <c r="AA941" s="35"/>
      <c r="AB941" s="35"/>
      <c r="AC941" s="35"/>
      <c r="AD941" s="35"/>
      <c r="AE941" s="35"/>
      <c r="AT941" s="18" t="s">
        <v>155</v>
      </c>
      <c r="AU941" s="18" t="s">
        <v>82</v>
      </c>
    </row>
    <row r="942" spans="1:65" s="13" customFormat="1" ht="11.25">
      <c r="B942" s="205"/>
      <c r="C942" s="206"/>
      <c r="D942" s="201" t="s">
        <v>157</v>
      </c>
      <c r="E942" s="207" t="s">
        <v>19</v>
      </c>
      <c r="F942" s="208" t="s">
        <v>1477</v>
      </c>
      <c r="G942" s="206"/>
      <c r="H942" s="209">
        <v>494.43099999999998</v>
      </c>
      <c r="I942" s="210"/>
      <c r="J942" s="206"/>
      <c r="K942" s="206"/>
      <c r="L942" s="211"/>
      <c r="M942" s="212"/>
      <c r="N942" s="213"/>
      <c r="O942" s="213"/>
      <c r="P942" s="213"/>
      <c r="Q942" s="213"/>
      <c r="R942" s="213"/>
      <c r="S942" s="213"/>
      <c r="T942" s="214"/>
      <c r="AT942" s="215" t="s">
        <v>157</v>
      </c>
      <c r="AU942" s="215" t="s">
        <v>82</v>
      </c>
      <c r="AV942" s="13" t="s">
        <v>82</v>
      </c>
      <c r="AW942" s="13" t="s">
        <v>33</v>
      </c>
      <c r="AX942" s="13" t="s">
        <v>72</v>
      </c>
      <c r="AY942" s="215" t="s">
        <v>146</v>
      </c>
    </row>
    <row r="943" spans="1:65" s="2" customFormat="1" ht="16.5" customHeight="1">
      <c r="A943" s="35"/>
      <c r="B943" s="36"/>
      <c r="C943" s="188" t="s">
        <v>1491</v>
      </c>
      <c r="D943" s="188" t="s">
        <v>148</v>
      </c>
      <c r="E943" s="189" t="s">
        <v>1492</v>
      </c>
      <c r="F943" s="190" t="s">
        <v>1493</v>
      </c>
      <c r="G943" s="191" t="s">
        <v>151</v>
      </c>
      <c r="H943" s="192">
        <v>243.65</v>
      </c>
      <c r="I943" s="193"/>
      <c r="J943" s="194">
        <f>ROUND(I943*H943,2)</f>
        <v>0</v>
      </c>
      <c r="K943" s="190" t="s">
        <v>152</v>
      </c>
      <c r="L943" s="40"/>
      <c r="M943" s="195" t="s">
        <v>19</v>
      </c>
      <c r="N943" s="196" t="s">
        <v>43</v>
      </c>
      <c r="O943" s="65"/>
      <c r="P943" s="197">
        <f>O943*H943</f>
        <v>0</v>
      </c>
      <c r="Q943" s="197">
        <v>0</v>
      </c>
      <c r="R943" s="197">
        <f>Q943*H943</f>
        <v>0</v>
      </c>
      <c r="S943" s="197">
        <v>1.7860000000000001E-2</v>
      </c>
      <c r="T943" s="198">
        <f>S943*H943</f>
        <v>4.3515890000000006</v>
      </c>
      <c r="U943" s="35"/>
      <c r="V943" s="35"/>
      <c r="W943" s="35"/>
      <c r="X943" s="35"/>
      <c r="Y943" s="35"/>
      <c r="Z943" s="35"/>
      <c r="AA943" s="35"/>
      <c r="AB943" s="35"/>
      <c r="AC943" s="35"/>
      <c r="AD943" s="35"/>
      <c r="AE943" s="35"/>
      <c r="AR943" s="199" t="s">
        <v>239</v>
      </c>
      <c r="AT943" s="199" t="s">
        <v>148</v>
      </c>
      <c r="AU943" s="199" t="s">
        <v>82</v>
      </c>
      <c r="AY943" s="18" t="s">
        <v>146</v>
      </c>
      <c r="BE943" s="200">
        <f>IF(N943="základní",J943,0)</f>
        <v>0</v>
      </c>
      <c r="BF943" s="200">
        <f>IF(N943="snížená",J943,0)</f>
        <v>0</v>
      </c>
      <c r="BG943" s="200">
        <f>IF(N943="zákl. přenesená",J943,0)</f>
        <v>0</v>
      </c>
      <c r="BH943" s="200">
        <f>IF(N943="sníž. přenesená",J943,0)</f>
        <v>0</v>
      </c>
      <c r="BI943" s="200">
        <f>IF(N943="nulová",J943,0)</f>
        <v>0</v>
      </c>
      <c r="BJ943" s="18" t="s">
        <v>80</v>
      </c>
      <c r="BK943" s="200">
        <f>ROUND(I943*H943,2)</f>
        <v>0</v>
      </c>
      <c r="BL943" s="18" t="s">
        <v>239</v>
      </c>
      <c r="BM943" s="199" t="s">
        <v>1494</v>
      </c>
    </row>
    <row r="944" spans="1:65" s="2" customFormat="1" ht="19.5">
      <c r="A944" s="35"/>
      <c r="B944" s="36"/>
      <c r="C944" s="37"/>
      <c r="D944" s="201" t="s">
        <v>155</v>
      </c>
      <c r="E944" s="37"/>
      <c r="F944" s="202" t="s">
        <v>1495</v>
      </c>
      <c r="G944" s="37"/>
      <c r="H944" s="37"/>
      <c r="I944" s="109"/>
      <c r="J944" s="37"/>
      <c r="K944" s="37"/>
      <c r="L944" s="40"/>
      <c r="M944" s="203"/>
      <c r="N944" s="204"/>
      <c r="O944" s="65"/>
      <c r="P944" s="65"/>
      <c r="Q944" s="65"/>
      <c r="R944" s="65"/>
      <c r="S944" s="65"/>
      <c r="T944" s="66"/>
      <c r="U944" s="35"/>
      <c r="V944" s="35"/>
      <c r="W944" s="35"/>
      <c r="X944" s="35"/>
      <c r="Y944" s="35"/>
      <c r="Z944" s="35"/>
      <c r="AA944" s="35"/>
      <c r="AB944" s="35"/>
      <c r="AC944" s="35"/>
      <c r="AD944" s="35"/>
      <c r="AE944" s="35"/>
      <c r="AT944" s="18" t="s">
        <v>155</v>
      </c>
      <c r="AU944" s="18" t="s">
        <v>82</v>
      </c>
    </row>
    <row r="945" spans="1:65" s="13" customFormat="1" ht="11.25">
      <c r="B945" s="205"/>
      <c r="C945" s="206"/>
      <c r="D945" s="201" t="s">
        <v>157</v>
      </c>
      <c r="E945" s="207" t="s">
        <v>19</v>
      </c>
      <c r="F945" s="208" t="s">
        <v>1496</v>
      </c>
      <c r="G945" s="206"/>
      <c r="H945" s="209">
        <v>243.65</v>
      </c>
      <c r="I945" s="210"/>
      <c r="J945" s="206"/>
      <c r="K945" s="206"/>
      <c r="L945" s="211"/>
      <c r="M945" s="212"/>
      <c r="N945" s="213"/>
      <c r="O945" s="213"/>
      <c r="P945" s="213"/>
      <c r="Q945" s="213"/>
      <c r="R945" s="213"/>
      <c r="S945" s="213"/>
      <c r="T945" s="214"/>
      <c r="AT945" s="215" t="s">
        <v>157</v>
      </c>
      <c r="AU945" s="215" t="s">
        <v>82</v>
      </c>
      <c r="AV945" s="13" t="s">
        <v>82</v>
      </c>
      <c r="AW945" s="13" t="s">
        <v>33</v>
      </c>
      <c r="AX945" s="13" t="s">
        <v>72</v>
      </c>
      <c r="AY945" s="215" t="s">
        <v>146</v>
      </c>
    </row>
    <row r="946" spans="1:65" s="2" customFormat="1" ht="16.5" customHeight="1">
      <c r="A946" s="35"/>
      <c r="B946" s="36"/>
      <c r="C946" s="188" t="s">
        <v>1497</v>
      </c>
      <c r="D946" s="188" t="s">
        <v>148</v>
      </c>
      <c r="E946" s="189" t="s">
        <v>1498</v>
      </c>
      <c r="F946" s="190" t="s">
        <v>1499</v>
      </c>
      <c r="G946" s="191" t="s">
        <v>151</v>
      </c>
      <c r="H946" s="192">
        <v>17.61</v>
      </c>
      <c r="I946" s="193"/>
      <c r="J946" s="194">
        <f>ROUND(I946*H946,2)</f>
        <v>0</v>
      </c>
      <c r="K946" s="190" t="s">
        <v>152</v>
      </c>
      <c r="L946" s="40"/>
      <c r="M946" s="195" t="s">
        <v>19</v>
      </c>
      <c r="N946" s="196" t="s">
        <v>43</v>
      </c>
      <c r="O946" s="65"/>
      <c r="P946" s="197">
        <f>O946*H946</f>
        <v>0</v>
      </c>
      <c r="Q946" s="197">
        <v>2.7040000000000002E-2</v>
      </c>
      <c r="R946" s="197">
        <f>Q946*H946</f>
        <v>0.4761744</v>
      </c>
      <c r="S946" s="197">
        <v>0</v>
      </c>
      <c r="T946" s="198">
        <f>S946*H946</f>
        <v>0</v>
      </c>
      <c r="U946" s="35"/>
      <c r="V946" s="35"/>
      <c r="W946" s="35"/>
      <c r="X946" s="35"/>
      <c r="Y946" s="35"/>
      <c r="Z946" s="35"/>
      <c r="AA946" s="35"/>
      <c r="AB946" s="35"/>
      <c r="AC946" s="35"/>
      <c r="AD946" s="35"/>
      <c r="AE946" s="35"/>
      <c r="AR946" s="199" t="s">
        <v>239</v>
      </c>
      <c r="AT946" s="199" t="s">
        <v>148</v>
      </c>
      <c r="AU946" s="199" t="s">
        <v>82</v>
      </c>
      <c r="AY946" s="18" t="s">
        <v>146</v>
      </c>
      <c r="BE946" s="200">
        <f>IF(N946="základní",J946,0)</f>
        <v>0</v>
      </c>
      <c r="BF946" s="200">
        <f>IF(N946="snížená",J946,0)</f>
        <v>0</v>
      </c>
      <c r="BG946" s="200">
        <f>IF(N946="zákl. přenesená",J946,0)</f>
        <v>0</v>
      </c>
      <c r="BH946" s="200">
        <f>IF(N946="sníž. přenesená",J946,0)</f>
        <v>0</v>
      </c>
      <c r="BI946" s="200">
        <f>IF(N946="nulová",J946,0)</f>
        <v>0</v>
      </c>
      <c r="BJ946" s="18" t="s">
        <v>80</v>
      </c>
      <c r="BK946" s="200">
        <f>ROUND(I946*H946,2)</f>
        <v>0</v>
      </c>
      <c r="BL946" s="18" t="s">
        <v>239</v>
      </c>
      <c r="BM946" s="199" t="s">
        <v>1500</v>
      </c>
    </row>
    <row r="947" spans="1:65" s="2" customFormat="1" ht="29.25">
      <c r="A947" s="35"/>
      <c r="B947" s="36"/>
      <c r="C947" s="37"/>
      <c r="D947" s="201" t="s">
        <v>155</v>
      </c>
      <c r="E947" s="37"/>
      <c r="F947" s="202" t="s">
        <v>1501</v>
      </c>
      <c r="G947" s="37"/>
      <c r="H947" s="37"/>
      <c r="I947" s="109"/>
      <c r="J947" s="37"/>
      <c r="K947" s="37"/>
      <c r="L947" s="40"/>
      <c r="M947" s="203"/>
      <c r="N947" s="204"/>
      <c r="O947" s="65"/>
      <c r="P947" s="65"/>
      <c r="Q947" s="65"/>
      <c r="R947" s="65"/>
      <c r="S947" s="65"/>
      <c r="T947" s="66"/>
      <c r="U947" s="35"/>
      <c r="V947" s="35"/>
      <c r="W947" s="35"/>
      <c r="X947" s="35"/>
      <c r="Y947" s="35"/>
      <c r="Z947" s="35"/>
      <c r="AA947" s="35"/>
      <c r="AB947" s="35"/>
      <c r="AC947" s="35"/>
      <c r="AD947" s="35"/>
      <c r="AE947" s="35"/>
      <c r="AT947" s="18" t="s">
        <v>155</v>
      </c>
      <c r="AU947" s="18" t="s">
        <v>82</v>
      </c>
    </row>
    <row r="948" spans="1:65" s="13" customFormat="1" ht="11.25">
      <c r="B948" s="205"/>
      <c r="C948" s="206"/>
      <c r="D948" s="201" t="s">
        <v>157</v>
      </c>
      <c r="E948" s="207" t="s">
        <v>19</v>
      </c>
      <c r="F948" s="208" t="s">
        <v>1502</v>
      </c>
      <c r="G948" s="206"/>
      <c r="H948" s="209">
        <v>17.61</v>
      </c>
      <c r="I948" s="210"/>
      <c r="J948" s="206"/>
      <c r="K948" s="206"/>
      <c r="L948" s="211"/>
      <c r="M948" s="212"/>
      <c r="N948" s="213"/>
      <c r="O948" s="213"/>
      <c r="P948" s="213"/>
      <c r="Q948" s="213"/>
      <c r="R948" s="213"/>
      <c r="S948" s="213"/>
      <c r="T948" s="214"/>
      <c r="AT948" s="215" t="s">
        <v>157</v>
      </c>
      <c r="AU948" s="215" t="s">
        <v>82</v>
      </c>
      <c r="AV948" s="13" t="s">
        <v>82</v>
      </c>
      <c r="AW948" s="13" t="s">
        <v>33</v>
      </c>
      <c r="AX948" s="13" t="s">
        <v>72</v>
      </c>
      <c r="AY948" s="215" t="s">
        <v>146</v>
      </c>
    </row>
    <row r="949" spans="1:65" s="2" customFormat="1" ht="16.5" customHeight="1">
      <c r="A949" s="35"/>
      <c r="B949" s="36"/>
      <c r="C949" s="188" t="s">
        <v>1503</v>
      </c>
      <c r="D949" s="188" t="s">
        <v>148</v>
      </c>
      <c r="E949" s="189" t="s">
        <v>1504</v>
      </c>
      <c r="F949" s="190" t="s">
        <v>1505</v>
      </c>
      <c r="G949" s="191" t="s">
        <v>151</v>
      </c>
      <c r="H949" s="192">
        <v>121.83</v>
      </c>
      <c r="I949" s="193"/>
      <c r="J949" s="194">
        <f>ROUND(I949*H949,2)</f>
        <v>0</v>
      </c>
      <c r="K949" s="190" t="s">
        <v>152</v>
      </c>
      <c r="L949" s="40"/>
      <c r="M949" s="195" t="s">
        <v>19</v>
      </c>
      <c r="N949" s="196" t="s">
        <v>43</v>
      </c>
      <c r="O949" s="65"/>
      <c r="P949" s="197">
        <f>O949*H949</f>
        <v>0</v>
      </c>
      <c r="Q949" s="197">
        <v>0</v>
      </c>
      <c r="R949" s="197">
        <f>Q949*H949</f>
        <v>0</v>
      </c>
      <c r="S949" s="197">
        <v>1.12E-2</v>
      </c>
      <c r="T949" s="198">
        <f>S949*H949</f>
        <v>1.3644959999999999</v>
      </c>
      <c r="U949" s="35"/>
      <c r="V949" s="35"/>
      <c r="W949" s="35"/>
      <c r="X949" s="35"/>
      <c r="Y949" s="35"/>
      <c r="Z949" s="35"/>
      <c r="AA949" s="35"/>
      <c r="AB949" s="35"/>
      <c r="AC949" s="35"/>
      <c r="AD949" s="35"/>
      <c r="AE949" s="35"/>
      <c r="AR949" s="199" t="s">
        <v>239</v>
      </c>
      <c r="AT949" s="199" t="s">
        <v>148</v>
      </c>
      <c r="AU949" s="199" t="s">
        <v>82</v>
      </c>
      <c r="AY949" s="18" t="s">
        <v>146</v>
      </c>
      <c r="BE949" s="200">
        <f>IF(N949="základní",J949,0)</f>
        <v>0</v>
      </c>
      <c r="BF949" s="200">
        <f>IF(N949="snížená",J949,0)</f>
        <v>0</v>
      </c>
      <c r="BG949" s="200">
        <f>IF(N949="zákl. přenesená",J949,0)</f>
        <v>0</v>
      </c>
      <c r="BH949" s="200">
        <f>IF(N949="sníž. přenesená",J949,0)</f>
        <v>0</v>
      </c>
      <c r="BI949" s="200">
        <f>IF(N949="nulová",J949,0)</f>
        <v>0</v>
      </c>
      <c r="BJ949" s="18" t="s">
        <v>80</v>
      </c>
      <c r="BK949" s="200">
        <f>ROUND(I949*H949,2)</f>
        <v>0</v>
      </c>
      <c r="BL949" s="18" t="s">
        <v>239</v>
      </c>
      <c r="BM949" s="199" t="s">
        <v>1506</v>
      </c>
    </row>
    <row r="950" spans="1:65" s="2" customFormat="1" ht="11.25">
      <c r="A950" s="35"/>
      <c r="B950" s="36"/>
      <c r="C950" s="37"/>
      <c r="D950" s="201" t="s">
        <v>155</v>
      </c>
      <c r="E950" s="37"/>
      <c r="F950" s="202" t="s">
        <v>1507</v>
      </c>
      <c r="G950" s="37"/>
      <c r="H950" s="37"/>
      <c r="I950" s="109"/>
      <c r="J950" s="37"/>
      <c r="K950" s="37"/>
      <c r="L950" s="40"/>
      <c r="M950" s="203"/>
      <c r="N950" s="204"/>
      <c r="O950" s="65"/>
      <c r="P950" s="65"/>
      <c r="Q950" s="65"/>
      <c r="R950" s="65"/>
      <c r="S950" s="65"/>
      <c r="T950" s="66"/>
      <c r="U950" s="35"/>
      <c r="V950" s="35"/>
      <c r="W950" s="35"/>
      <c r="X950" s="35"/>
      <c r="Y950" s="35"/>
      <c r="Z950" s="35"/>
      <c r="AA950" s="35"/>
      <c r="AB950" s="35"/>
      <c r="AC950" s="35"/>
      <c r="AD950" s="35"/>
      <c r="AE950" s="35"/>
      <c r="AT950" s="18" t="s">
        <v>155</v>
      </c>
      <c r="AU950" s="18" t="s">
        <v>82</v>
      </c>
    </row>
    <row r="951" spans="1:65" s="13" customFormat="1" ht="11.25">
      <c r="B951" s="205"/>
      <c r="C951" s="206"/>
      <c r="D951" s="201" t="s">
        <v>157</v>
      </c>
      <c r="E951" s="207" t="s">
        <v>19</v>
      </c>
      <c r="F951" s="208" t="s">
        <v>1508</v>
      </c>
      <c r="G951" s="206"/>
      <c r="H951" s="209">
        <v>121.83</v>
      </c>
      <c r="I951" s="210"/>
      <c r="J951" s="206"/>
      <c r="K951" s="206"/>
      <c r="L951" s="211"/>
      <c r="M951" s="212"/>
      <c r="N951" s="213"/>
      <c r="O951" s="213"/>
      <c r="P951" s="213"/>
      <c r="Q951" s="213"/>
      <c r="R951" s="213"/>
      <c r="S951" s="213"/>
      <c r="T951" s="214"/>
      <c r="AT951" s="215" t="s">
        <v>157</v>
      </c>
      <c r="AU951" s="215" t="s">
        <v>82</v>
      </c>
      <c r="AV951" s="13" t="s">
        <v>82</v>
      </c>
      <c r="AW951" s="13" t="s">
        <v>33</v>
      </c>
      <c r="AX951" s="13" t="s">
        <v>72</v>
      </c>
      <c r="AY951" s="215" t="s">
        <v>146</v>
      </c>
    </row>
    <row r="952" spans="1:65" s="2" customFormat="1" ht="16.5" customHeight="1">
      <c r="A952" s="35"/>
      <c r="B952" s="36"/>
      <c r="C952" s="188" t="s">
        <v>1509</v>
      </c>
      <c r="D952" s="188" t="s">
        <v>148</v>
      </c>
      <c r="E952" s="189" t="s">
        <v>1510</v>
      </c>
      <c r="F952" s="190" t="s">
        <v>1511</v>
      </c>
      <c r="G952" s="191" t="s">
        <v>151</v>
      </c>
      <c r="H952" s="192">
        <v>132.54</v>
      </c>
      <c r="I952" s="193"/>
      <c r="J952" s="194">
        <f>ROUND(I952*H952,2)</f>
        <v>0</v>
      </c>
      <c r="K952" s="190" t="s">
        <v>152</v>
      </c>
      <c r="L952" s="40"/>
      <c r="M952" s="195" t="s">
        <v>19</v>
      </c>
      <c r="N952" s="196" t="s">
        <v>43</v>
      </c>
      <c r="O952" s="65"/>
      <c r="P952" s="197">
        <f>O952*H952</f>
        <v>0</v>
      </c>
      <c r="Q952" s="197">
        <v>1.39E-3</v>
      </c>
      <c r="R952" s="197">
        <f>Q952*H952</f>
        <v>0.18423059999999999</v>
      </c>
      <c r="S952" s="197">
        <v>0</v>
      </c>
      <c r="T952" s="198">
        <f>S952*H952</f>
        <v>0</v>
      </c>
      <c r="U952" s="35"/>
      <c r="V952" s="35"/>
      <c r="W952" s="35"/>
      <c r="X952" s="35"/>
      <c r="Y952" s="35"/>
      <c r="Z952" s="35"/>
      <c r="AA952" s="35"/>
      <c r="AB952" s="35"/>
      <c r="AC952" s="35"/>
      <c r="AD952" s="35"/>
      <c r="AE952" s="35"/>
      <c r="AR952" s="199" t="s">
        <v>239</v>
      </c>
      <c r="AT952" s="199" t="s">
        <v>148</v>
      </c>
      <c r="AU952" s="199" t="s">
        <v>82</v>
      </c>
      <c r="AY952" s="18" t="s">
        <v>146</v>
      </c>
      <c r="BE952" s="200">
        <f>IF(N952="základní",J952,0)</f>
        <v>0</v>
      </c>
      <c r="BF952" s="200">
        <f>IF(N952="snížená",J952,0)</f>
        <v>0</v>
      </c>
      <c r="BG952" s="200">
        <f>IF(N952="zákl. přenesená",J952,0)</f>
        <v>0</v>
      </c>
      <c r="BH952" s="200">
        <f>IF(N952="sníž. přenesená",J952,0)</f>
        <v>0</v>
      </c>
      <c r="BI952" s="200">
        <f>IF(N952="nulová",J952,0)</f>
        <v>0</v>
      </c>
      <c r="BJ952" s="18" t="s">
        <v>80</v>
      </c>
      <c r="BK952" s="200">
        <f>ROUND(I952*H952,2)</f>
        <v>0</v>
      </c>
      <c r="BL952" s="18" t="s">
        <v>239</v>
      </c>
      <c r="BM952" s="199" t="s">
        <v>1512</v>
      </c>
    </row>
    <row r="953" spans="1:65" s="2" customFormat="1" ht="19.5">
      <c r="A953" s="35"/>
      <c r="B953" s="36"/>
      <c r="C953" s="37"/>
      <c r="D953" s="201" t="s">
        <v>155</v>
      </c>
      <c r="E953" s="37"/>
      <c r="F953" s="202" t="s">
        <v>1513</v>
      </c>
      <c r="G953" s="37"/>
      <c r="H953" s="37"/>
      <c r="I953" s="109"/>
      <c r="J953" s="37"/>
      <c r="K953" s="37"/>
      <c r="L953" s="40"/>
      <c r="M953" s="203"/>
      <c r="N953" s="204"/>
      <c r="O953" s="65"/>
      <c r="P953" s="65"/>
      <c r="Q953" s="65"/>
      <c r="R953" s="65"/>
      <c r="S953" s="65"/>
      <c r="T953" s="66"/>
      <c r="U953" s="35"/>
      <c r="V953" s="35"/>
      <c r="W953" s="35"/>
      <c r="X953" s="35"/>
      <c r="Y953" s="35"/>
      <c r="Z953" s="35"/>
      <c r="AA953" s="35"/>
      <c r="AB953" s="35"/>
      <c r="AC953" s="35"/>
      <c r="AD953" s="35"/>
      <c r="AE953" s="35"/>
      <c r="AT953" s="18" t="s">
        <v>155</v>
      </c>
      <c r="AU953" s="18" t="s">
        <v>82</v>
      </c>
    </row>
    <row r="954" spans="1:65" s="13" customFormat="1" ht="11.25">
      <c r="B954" s="205"/>
      <c r="C954" s="206"/>
      <c r="D954" s="201" t="s">
        <v>157</v>
      </c>
      <c r="E954" s="207" t="s">
        <v>19</v>
      </c>
      <c r="F954" s="208" t="s">
        <v>1514</v>
      </c>
      <c r="G954" s="206"/>
      <c r="H954" s="209">
        <v>132.54</v>
      </c>
      <c r="I954" s="210"/>
      <c r="J954" s="206"/>
      <c r="K954" s="206"/>
      <c r="L954" s="211"/>
      <c r="M954" s="212"/>
      <c r="N954" s="213"/>
      <c r="O954" s="213"/>
      <c r="P954" s="213"/>
      <c r="Q954" s="213"/>
      <c r="R954" s="213"/>
      <c r="S954" s="213"/>
      <c r="T954" s="214"/>
      <c r="AT954" s="215" t="s">
        <v>157</v>
      </c>
      <c r="AU954" s="215" t="s">
        <v>82</v>
      </c>
      <c r="AV954" s="13" t="s">
        <v>82</v>
      </c>
      <c r="AW954" s="13" t="s">
        <v>33</v>
      </c>
      <c r="AX954" s="13" t="s">
        <v>72</v>
      </c>
      <c r="AY954" s="215" t="s">
        <v>146</v>
      </c>
    </row>
    <row r="955" spans="1:65" s="2" customFormat="1" ht="16.5" customHeight="1">
      <c r="A955" s="35"/>
      <c r="B955" s="36"/>
      <c r="C955" s="226" t="s">
        <v>1515</v>
      </c>
      <c r="D955" s="226" t="s">
        <v>580</v>
      </c>
      <c r="E955" s="227" t="s">
        <v>1516</v>
      </c>
      <c r="F955" s="228" t="s">
        <v>1517</v>
      </c>
      <c r="G955" s="229" t="s">
        <v>151</v>
      </c>
      <c r="H955" s="230">
        <v>139.167</v>
      </c>
      <c r="I955" s="231"/>
      <c r="J955" s="232">
        <f>ROUND(I955*H955,2)</f>
        <v>0</v>
      </c>
      <c r="K955" s="228" t="s">
        <v>152</v>
      </c>
      <c r="L955" s="233"/>
      <c r="M955" s="234" t="s">
        <v>19</v>
      </c>
      <c r="N955" s="235" t="s">
        <v>43</v>
      </c>
      <c r="O955" s="65"/>
      <c r="P955" s="197">
        <f>O955*H955</f>
        <v>0</v>
      </c>
      <c r="Q955" s="197">
        <v>1.32E-3</v>
      </c>
      <c r="R955" s="197">
        <f>Q955*H955</f>
        <v>0.18370043999999999</v>
      </c>
      <c r="S955" s="197">
        <v>0</v>
      </c>
      <c r="T955" s="198">
        <f>S955*H955</f>
        <v>0</v>
      </c>
      <c r="U955" s="35"/>
      <c r="V955" s="35"/>
      <c r="W955" s="35"/>
      <c r="X955" s="35"/>
      <c r="Y955" s="35"/>
      <c r="Z955" s="35"/>
      <c r="AA955" s="35"/>
      <c r="AB955" s="35"/>
      <c r="AC955" s="35"/>
      <c r="AD955" s="35"/>
      <c r="AE955" s="35"/>
      <c r="AR955" s="199" t="s">
        <v>347</v>
      </c>
      <c r="AT955" s="199" t="s">
        <v>580</v>
      </c>
      <c r="AU955" s="199" t="s">
        <v>82</v>
      </c>
      <c r="AY955" s="18" t="s">
        <v>146</v>
      </c>
      <c r="BE955" s="200">
        <f>IF(N955="základní",J955,0)</f>
        <v>0</v>
      </c>
      <c r="BF955" s="200">
        <f>IF(N955="snížená",J955,0)</f>
        <v>0</v>
      </c>
      <c r="BG955" s="200">
        <f>IF(N955="zákl. přenesená",J955,0)</f>
        <v>0</v>
      </c>
      <c r="BH955" s="200">
        <f>IF(N955="sníž. přenesená",J955,0)</f>
        <v>0</v>
      </c>
      <c r="BI955" s="200">
        <f>IF(N955="nulová",J955,0)</f>
        <v>0</v>
      </c>
      <c r="BJ955" s="18" t="s">
        <v>80</v>
      </c>
      <c r="BK955" s="200">
        <f>ROUND(I955*H955,2)</f>
        <v>0</v>
      </c>
      <c r="BL955" s="18" t="s">
        <v>239</v>
      </c>
      <c r="BM955" s="199" t="s">
        <v>1518</v>
      </c>
    </row>
    <row r="956" spans="1:65" s="2" customFormat="1" ht="11.25">
      <c r="A956" s="35"/>
      <c r="B956" s="36"/>
      <c r="C956" s="37"/>
      <c r="D956" s="201" t="s">
        <v>155</v>
      </c>
      <c r="E956" s="37"/>
      <c r="F956" s="202" t="s">
        <v>1517</v>
      </c>
      <c r="G956" s="37"/>
      <c r="H956" s="37"/>
      <c r="I956" s="109"/>
      <c r="J956" s="37"/>
      <c r="K956" s="37"/>
      <c r="L956" s="40"/>
      <c r="M956" s="203"/>
      <c r="N956" s="204"/>
      <c r="O956" s="65"/>
      <c r="P956" s="65"/>
      <c r="Q956" s="65"/>
      <c r="R956" s="65"/>
      <c r="S956" s="65"/>
      <c r="T956" s="66"/>
      <c r="U956" s="35"/>
      <c r="V956" s="35"/>
      <c r="W956" s="35"/>
      <c r="X956" s="35"/>
      <c r="Y956" s="35"/>
      <c r="Z956" s="35"/>
      <c r="AA956" s="35"/>
      <c r="AB956" s="35"/>
      <c r="AC956" s="35"/>
      <c r="AD956" s="35"/>
      <c r="AE956" s="35"/>
      <c r="AT956" s="18" t="s">
        <v>155</v>
      </c>
      <c r="AU956" s="18" t="s">
        <v>82</v>
      </c>
    </row>
    <row r="957" spans="1:65" s="13" customFormat="1" ht="11.25">
      <c r="B957" s="205"/>
      <c r="C957" s="206"/>
      <c r="D957" s="201" t="s">
        <v>157</v>
      </c>
      <c r="E957" s="206"/>
      <c r="F957" s="208" t="s">
        <v>1519</v>
      </c>
      <c r="G957" s="206"/>
      <c r="H957" s="209">
        <v>139.167</v>
      </c>
      <c r="I957" s="210"/>
      <c r="J957" s="206"/>
      <c r="K957" s="206"/>
      <c r="L957" s="211"/>
      <c r="M957" s="212"/>
      <c r="N957" s="213"/>
      <c r="O957" s="213"/>
      <c r="P957" s="213"/>
      <c r="Q957" s="213"/>
      <c r="R957" s="213"/>
      <c r="S957" s="213"/>
      <c r="T957" s="214"/>
      <c r="AT957" s="215" t="s">
        <v>157</v>
      </c>
      <c r="AU957" s="215" t="s">
        <v>82</v>
      </c>
      <c r="AV957" s="13" t="s">
        <v>82</v>
      </c>
      <c r="AW957" s="13" t="s">
        <v>4</v>
      </c>
      <c r="AX957" s="13" t="s">
        <v>80</v>
      </c>
      <c r="AY957" s="215" t="s">
        <v>146</v>
      </c>
    </row>
    <row r="958" spans="1:65" s="2" customFormat="1" ht="16.5" customHeight="1">
      <c r="A958" s="35"/>
      <c r="B958" s="36"/>
      <c r="C958" s="188" t="s">
        <v>1520</v>
      </c>
      <c r="D958" s="188" t="s">
        <v>148</v>
      </c>
      <c r="E958" s="189" t="s">
        <v>1521</v>
      </c>
      <c r="F958" s="190" t="s">
        <v>1522</v>
      </c>
      <c r="G958" s="191" t="s">
        <v>1259</v>
      </c>
      <c r="H958" s="237"/>
      <c r="I958" s="193"/>
      <c r="J958" s="194">
        <f>ROUND(I958*H958,2)</f>
        <v>0</v>
      </c>
      <c r="K958" s="190" t="s">
        <v>152</v>
      </c>
      <c r="L958" s="40"/>
      <c r="M958" s="195" t="s">
        <v>19</v>
      </c>
      <c r="N958" s="196" t="s">
        <v>43</v>
      </c>
      <c r="O958" s="65"/>
      <c r="P958" s="197">
        <f>O958*H958</f>
        <v>0</v>
      </c>
      <c r="Q958" s="197">
        <v>0</v>
      </c>
      <c r="R958" s="197">
        <f>Q958*H958</f>
        <v>0</v>
      </c>
      <c r="S958" s="197">
        <v>0</v>
      </c>
      <c r="T958" s="198">
        <f>S958*H958</f>
        <v>0</v>
      </c>
      <c r="U958" s="35"/>
      <c r="V958" s="35"/>
      <c r="W958" s="35"/>
      <c r="X958" s="35"/>
      <c r="Y958" s="35"/>
      <c r="Z958" s="35"/>
      <c r="AA958" s="35"/>
      <c r="AB958" s="35"/>
      <c r="AC958" s="35"/>
      <c r="AD958" s="35"/>
      <c r="AE958" s="35"/>
      <c r="AR958" s="199" t="s">
        <v>239</v>
      </c>
      <c r="AT958" s="199" t="s">
        <v>148</v>
      </c>
      <c r="AU958" s="199" t="s">
        <v>82</v>
      </c>
      <c r="AY958" s="18" t="s">
        <v>146</v>
      </c>
      <c r="BE958" s="200">
        <f>IF(N958="základní",J958,0)</f>
        <v>0</v>
      </c>
      <c r="BF958" s="200">
        <f>IF(N958="snížená",J958,0)</f>
        <v>0</v>
      </c>
      <c r="BG958" s="200">
        <f>IF(N958="zákl. přenesená",J958,0)</f>
        <v>0</v>
      </c>
      <c r="BH958" s="200">
        <f>IF(N958="sníž. přenesená",J958,0)</f>
        <v>0</v>
      </c>
      <c r="BI958" s="200">
        <f>IF(N958="nulová",J958,0)</f>
        <v>0</v>
      </c>
      <c r="BJ958" s="18" t="s">
        <v>80</v>
      </c>
      <c r="BK958" s="200">
        <f>ROUND(I958*H958,2)</f>
        <v>0</v>
      </c>
      <c r="BL958" s="18" t="s">
        <v>239</v>
      </c>
      <c r="BM958" s="199" t="s">
        <v>1523</v>
      </c>
    </row>
    <row r="959" spans="1:65" s="2" customFormat="1" ht="19.5">
      <c r="A959" s="35"/>
      <c r="B959" s="36"/>
      <c r="C959" s="37"/>
      <c r="D959" s="201" t="s">
        <v>155</v>
      </c>
      <c r="E959" s="37"/>
      <c r="F959" s="202" t="s">
        <v>1524</v>
      </c>
      <c r="G959" s="37"/>
      <c r="H959" s="37"/>
      <c r="I959" s="109"/>
      <c r="J959" s="37"/>
      <c r="K959" s="37"/>
      <c r="L959" s="40"/>
      <c r="M959" s="203"/>
      <c r="N959" s="204"/>
      <c r="O959" s="65"/>
      <c r="P959" s="65"/>
      <c r="Q959" s="65"/>
      <c r="R959" s="65"/>
      <c r="S959" s="65"/>
      <c r="T959" s="66"/>
      <c r="U959" s="35"/>
      <c r="V959" s="35"/>
      <c r="W959" s="35"/>
      <c r="X959" s="35"/>
      <c r="Y959" s="35"/>
      <c r="Z959" s="35"/>
      <c r="AA959" s="35"/>
      <c r="AB959" s="35"/>
      <c r="AC959" s="35"/>
      <c r="AD959" s="35"/>
      <c r="AE959" s="35"/>
      <c r="AT959" s="18" t="s">
        <v>155</v>
      </c>
      <c r="AU959" s="18" t="s">
        <v>82</v>
      </c>
    </row>
    <row r="960" spans="1:65" s="12" customFormat="1" ht="22.9" customHeight="1">
      <c r="B960" s="172"/>
      <c r="C960" s="173"/>
      <c r="D960" s="174" t="s">
        <v>71</v>
      </c>
      <c r="E960" s="186" t="s">
        <v>1525</v>
      </c>
      <c r="F960" s="186" t="s">
        <v>1526</v>
      </c>
      <c r="G960" s="173"/>
      <c r="H960" s="173"/>
      <c r="I960" s="176"/>
      <c r="J960" s="187">
        <f>BK960</f>
        <v>0</v>
      </c>
      <c r="K960" s="173"/>
      <c r="L960" s="178"/>
      <c r="M960" s="179"/>
      <c r="N960" s="180"/>
      <c r="O960" s="180"/>
      <c r="P960" s="181">
        <f>SUM(P961:P978)</f>
        <v>0</v>
      </c>
      <c r="Q960" s="180"/>
      <c r="R960" s="181">
        <f>SUM(R961:R978)</f>
        <v>0</v>
      </c>
      <c r="S960" s="180"/>
      <c r="T960" s="182">
        <f>SUM(T961:T978)</f>
        <v>6.3039999999999999E-2</v>
      </c>
      <c r="AR960" s="183" t="s">
        <v>82</v>
      </c>
      <c r="AT960" s="184" t="s">
        <v>71</v>
      </c>
      <c r="AU960" s="184" t="s">
        <v>80</v>
      </c>
      <c r="AY960" s="183" t="s">
        <v>146</v>
      </c>
      <c r="BK960" s="185">
        <f>SUM(BK961:BK978)</f>
        <v>0</v>
      </c>
    </row>
    <row r="961" spans="1:65" s="2" customFormat="1" ht="16.5" customHeight="1">
      <c r="A961" s="35"/>
      <c r="B961" s="36"/>
      <c r="C961" s="188" t="s">
        <v>1527</v>
      </c>
      <c r="D961" s="188" t="s">
        <v>148</v>
      </c>
      <c r="E961" s="189" t="s">
        <v>1528</v>
      </c>
      <c r="F961" s="190" t="s">
        <v>1529</v>
      </c>
      <c r="G961" s="191" t="s">
        <v>464</v>
      </c>
      <c r="H961" s="192">
        <v>16</v>
      </c>
      <c r="I961" s="193"/>
      <c r="J961" s="194">
        <f>ROUND(I961*H961,2)</f>
        <v>0</v>
      </c>
      <c r="K961" s="190" t="s">
        <v>152</v>
      </c>
      <c r="L961" s="40"/>
      <c r="M961" s="195" t="s">
        <v>19</v>
      </c>
      <c r="N961" s="196" t="s">
        <v>43</v>
      </c>
      <c r="O961" s="65"/>
      <c r="P961" s="197">
        <f>O961*H961</f>
        <v>0</v>
      </c>
      <c r="Q961" s="197">
        <v>0</v>
      </c>
      <c r="R961" s="197">
        <f>Q961*H961</f>
        <v>0</v>
      </c>
      <c r="S961" s="197">
        <v>3.9399999999999999E-3</v>
      </c>
      <c r="T961" s="198">
        <f>S961*H961</f>
        <v>6.3039999999999999E-2</v>
      </c>
      <c r="U961" s="35"/>
      <c r="V961" s="35"/>
      <c r="W961" s="35"/>
      <c r="X961" s="35"/>
      <c r="Y961" s="35"/>
      <c r="Z961" s="35"/>
      <c r="AA961" s="35"/>
      <c r="AB961" s="35"/>
      <c r="AC961" s="35"/>
      <c r="AD961" s="35"/>
      <c r="AE961" s="35"/>
      <c r="AR961" s="199" t="s">
        <v>239</v>
      </c>
      <c r="AT961" s="199" t="s">
        <v>148</v>
      </c>
      <c r="AU961" s="199" t="s">
        <v>82</v>
      </c>
      <c r="AY961" s="18" t="s">
        <v>146</v>
      </c>
      <c r="BE961" s="200">
        <f>IF(N961="základní",J961,0)</f>
        <v>0</v>
      </c>
      <c r="BF961" s="200">
        <f>IF(N961="snížená",J961,0)</f>
        <v>0</v>
      </c>
      <c r="BG961" s="200">
        <f>IF(N961="zákl. přenesená",J961,0)</f>
        <v>0</v>
      </c>
      <c r="BH961" s="200">
        <f>IF(N961="sníž. přenesená",J961,0)</f>
        <v>0</v>
      </c>
      <c r="BI961" s="200">
        <f>IF(N961="nulová",J961,0)</f>
        <v>0</v>
      </c>
      <c r="BJ961" s="18" t="s">
        <v>80</v>
      </c>
      <c r="BK961" s="200">
        <f>ROUND(I961*H961,2)</f>
        <v>0</v>
      </c>
      <c r="BL961" s="18" t="s">
        <v>239</v>
      </c>
      <c r="BM961" s="199" t="s">
        <v>1530</v>
      </c>
    </row>
    <row r="962" spans="1:65" s="2" customFormat="1" ht="11.25">
      <c r="A962" s="35"/>
      <c r="B962" s="36"/>
      <c r="C962" s="37"/>
      <c r="D962" s="201" t="s">
        <v>155</v>
      </c>
      <c r="E962" s="37"/>
      <c r="F962" s="202" t="s">
        <v>1531</v>
      </c>
      <c r="G962" s="37"/>
      <c r="H962" s="37"/>
      <c r="I962" s="109"/>
      <c r="J962" s="37"/>
      <c r="K962" s="37"/>
      <c r="L962" s="40"/>
      <c r="M962" s="203"/>
      <c r="N962" s="204"/>
      <c r="O962" s="65"/>
      <c r="P962" s="65"/>
      <c r="Q962" s="65"/>
      <c r="R962" s="65"/>
      <c r="S962" s="65"/>
      <c r="T962" s="66"/>
      <c r="U962" s="35"/>
      <c r="V962" s="35"/>
      <c r="W962" s="35"/>
      <c r="X962" s="35"/>
      <c r="Y962" s="35"/>
      <c r="Z962" s="35"/>
      <c r="AA962" s="35"/>
      <c r="AB962" s="35"/>
      <c r="AC962" s="35"/>
      <c r="AD962" s="35"/>
      <c r="AE962" s="35"/>
      <c r="AT962" s="18" t="s">
        <v>155</v>
      </c>
      <c r="AU962" s="18" t="s">
        <v>82</v>
      </c>
    </row>
    <row r="963" spans="1:65" s="2" customFormat="1" ht="36" customHeight="1">
      <c r="A963" s="35"/>
      <c r="B963" s="36"/>
      <c r="C963" s="188" t="s">
        <v>1532</v>
      </c>
      <c r="D963" s="188" t="s">
        <v>148</v>
      </c>
      <c r="E963" s="189" t="s">
        <v>1533</v>
      </c>
      <c r="F963" s="190" t="s">
        <v>1534</v>
      </c>
      <c r="G963" s="191" t="s">
        <v>464</v>
      </c>
      <c r="H963" s="192">
        <v>8.1999999999999993</v>
      </c>
      <c r="I963" s="193"/>
      <c r="J963" s="194">
        <f>ROUND(I963*H963,2)</f>
        <v>0</v>
      </c>
      <c r="K963" s="190" t="s">
        <v>19</v>
      </c>
      <c r="L963" s="40"/>
      <c r="M963" s="195" t="s">
        <v>19</v>
      </c>
      <c r="N963" s="196" t="s">
        <v>43</v>
      </c>
      <c r="O963" s="65"/>
      <c r="P963" s="197">
        <f>O963*H963</f>
        <v>0</v>
      </c>
      <c r="Q963" s="197">
        <v>0</v>
      </c>
      <c r="R963" s="197">
        <f>Q963*H963</f>
        <v>0</v>
      </c>
      <c r="S963" s="197">
        <v>0</v>
      </c>
      <c r="T963" s="198">
        <f>S963*H963</f>
        <v>0</v>
      </c>
      <c r="U963" s="35"/>
      <c r="V963" s="35"/>
      <c r="W963" s="35"/>
      <c r="X963" s="35"/>
      <c r="Y963" s="35"/>
      <c r="Z963" s="35"/>
      <c r="AA963" s="35"/>
      <c r="AB963" s="35"/>
      <c r="AC963" s="35"/>
      <c r="AD963" s="35"/>
      <c r="AE963" s="35"/>
      <c r="AR963" s="199" t="s">
        <v>239</v>
      </c>
      <c r="AT963" s="199" t="s">
        <v>148</v>
      </c>
      <c r="AU963" s="199" t="s">
        <v>82</v>
      </c>
      <c r="AY963" s="18" t="s">
        <v>146</v>
      </c>
      <c r="BE963" s="200">
        <f>IF(N963="základní",J963,0)</f>
        <v>0</v>
      </c>
      <c r="BF963" s="200">
        <f>IF(N963="snížená",J963,0)</f>
        <v>0</v>
      </c>
      <c r="BG963" s="200">
        <f>IF(N963="zákl. přenesená",J963,0)</f>
        <v>0</v>
      </c>
      <c r="BH963" s="200">
        <f>IF(N963="sníž. přenesená",J963,0)</f>
        <v>0</v>
      </c>
      <c r="BI963" s="200">
        <f>IF(N963="nulová",J963,0)</f>
        <v>0</v>
      </c>
      <c r="BJ963" s="18" t="s">
        <v>80</v>
      </c>
      <c r="BK963" s="200">
        <f>ROUND(I963*H963,2)</f>
        <v>0</v>
      </c>
      <c r="BL963" s="18" t="s">
        <v>239</v>
      </c>
      <c r="BM963" s="199" t="s">
        <v>1535</v>
      </c>
    </row>
    <row r="964" spans="1:65" s="2" customFormat="1" ht="29.25">
      <c r="A964" s="35"/>
      <c r="B964" s="36"/>
      <c r="C964" s="37"/>
      <c r="D964" s="201" t="s">
        <v>155</v>
      </c>
      <c r="E964" s="37"/>
      <c r="F964" s="202" t="s">
        <v>1536</v>
      </c>
      <c r="G964" s="37"/>
      <c r="H964" s="37"/>
      <c r="I964" s="109"/>
      <c r="J964" s="37"/>
      <c r="K964" s="37"/>
      <c r="L964" s="40"/>
      <c r="M964" s="203"/>
      <c r="N964" s="204"/>
      <c r="O964" s="65"/>
      <c r="P964" s="65"/>
      <c r="Q964" s="65"/>
      <c r="R964" s="65"/>
      <c r="S964" s="65"/>
      <c r="T964" s="66"/>
      <c r="U964" s="35"/>
      <c r="V964" s="35"/>
      <c r="W964" s="35"/>
      <c r="X964" s="35"/>
      <c r="Y964" s="35"/>
      <c r="Z964" s="35"/>
      <c r="AA964" s="35"/>
      <c r="AB964" s="35"/>
      <c r="AC964" s="35"/>
      <c r="AD964" s="35"/>
      <c r="AE964" s="35"/>
      <c r="AT964" s="18" t="s">
        <v>155</v>
      </c>
      <c r="AU964" s="18" t="s">
        <v>82</v>
      </c>
    </row>
    <row r="965" spans="1:65" s="2" customFormat="1" ht="24" customHeight="1">
      <c r="A965" s="35"/>
      <c r="B965" s="36"/>
      <c r="C965" s="188" t="s">
        <v>1537</v>
      </c>
      <c r="D965" s="188" t="s">
        <v>148</v>
      </c>
      <c r="E965" s="189" t="s">
        <v>1538</v>
      </c>
      <c r="F965" s="190" t="s">
        <v>1539</v>
      </c>
      <c r="G965" s="191" t="s">
        <v>464</v>
      </c>
      <c r="H965" s="192">
        <v>4.5</v>
      </c>
      <c r="I965" s="193"/>
      <c r="J965" s="194">
        <f>ROUND(I965*H965,2)</f>
        <v>0</v>
      </c>
      <c r="K965" s="190" t="s">
        <v>19</v>
      </c>
      <c r="L965" s="40"/>
      <c r="M965" s="195" t="s">
        <v>19</v>
      </c>
      <c r="N965" s="196" t="s">
        <v>43</v>
      </c>
      <c r="O965" s="65"/>
      <c r="P965" s="197">
        <f>O965*H965</f>
        <v>0</v>
      </c>
      <c r="Q965" s="197">
        <v>0</v>
      </c>
      <c r="R965" s="197">
        <f>Q965*H965</f>
        <v>0</v>
      </c>
      <c r="S965" s="197">
        <v>0</v>
      </c>
      <c r="T965" s="198">
        <f>S965*H965</f>
        <v>0</v>
      </c>
      <c r="U965" s="35"/>
      <c r="V965" s="35"/>
      <c r="W965" s="35"/>
      <c r="X965" s="35"/>
      <c r="Y965" s="35"/>
      <c r="Z965" s="35"/>
      <c r="AA965" s="35"/>
      <c r="AB965" s="35"/>
      <c r="AC965" s="35"/>
      <c r="AD965" s="35"/>
      <c r="AE965" s="35"/>
      <c r="AR965" s="199" t="s">
        <v>239</v>
      </c>
      <c r="AT965" s="199" t="s">
        <v>148</v>
      </c>
      <c r="AU965" s="199" t="s">
        <v>82</v>
      </c>
      <c r="AY965" s="18" t="s">
        <v>146</v>
      </c>
      <c r="BE965" s="200">
        <f>IF(N965="základní",J965,0)</f>
        <v>0</v>
      </c>
      <c r="BF965" s="200">
        <f>IF(N965="snížená",J965,0)</f>
        <v>0</v>
      </c>
      <c r="BG965" s="200">
        <f>IF(N965="zákl. přenesená",J965,0)</f>
        <v>0</v>
      </c>
      <c r="BH965" s="200">
        <f>IF(N965="sníž. přenesená",J965,0)</f>
        <v>0</v>
      </c>
      <c r="BI965" s="200">
        <f>IF(N965="nulová",J965,0)</f>
        <v>0</v>
      </c>
      <c r="BJ965" s="18" t="s">
        <v>80</v>
      </c>
      <c r="BK965" s="200">
        <f>ROUND(I965*H965,2)</f>
        <v>0</v>
      </c>
      <c r="BL965" s="18" t="s">
        <v>239</v>
      </c>
      <c r="BM965" s="199" t="s">
        <v>1540</v>
      </c>
    </row>
    <row r="966" spans="1:65" s="2" customFormat="1" ht="19.5">
      <c r="A966" s="35"/>
      <c r="B966" s="36"/>
      <c r="C966" s="37"/>
      <c r="D966" s="201" t="s">
        <v>155</v>
      </c>
      <c r="E966" s="37"/>
      <c r="F966" s="202" t="s">
        <v>1539</v>
      </c>
      <c r="G966" s="37"/>
      <c r="H966" s="37"/>
      <c r="I966" s="109"/>
      <c r="J966" s="37"/>
      <c r="K966" s="37"/>
      <c r="L966" s="40"/>
      <c r="M966" s="203"/>
      <c r="N966" s="204"/>
      <c r="O966" s="65"/>
      <c r="P966" s="65"/>
      <c r="Q966" s="65"/>
      <c r="R966" s="65"/>
      <c r="S966" s="65"/>
      <c r="T966" s="66"/>
      <c r="U966" s="35"/>
      <c r="V966" s="35"/>
      <c r="W966" s="35"/>
      <c r="X966" s="35"/>
      <c r="Y966" s="35"/>
      <c r="Z966" s="35"/>
      <c r="AA966" s="35"/>
      <c r="AB966" s="35"/>
      <c r="AC966" s="35"/>
      <c r="AD966" s="35"/>
      <c r="AE966" s="35"/>
      <c r="AT966" s="18" t="s">
        <v>155</v>
      </c>
      <c r="AU966" s="18" t="s">
        <v>82</v>
      </c>
    </row>
    <row r="967" spans="1:65" s="2" customFormat="1" ht="24" customHeight="1">
      <c r="A967" s="35"/>
      <c r="B967" s="36"/>
      <c r="C967" s="188" t="s">
        <v>1541</v>
      </c>
      <c r="D967" s="188" t="s">
        <v>148</v>
      </c>
      <c r="E967" s="189" t="s">
        <v>1542</v>
      </c>
      <c r="F967" s="190" t="s">
        <v>1543</v>
      </c>
      <c r="G967" s="191" t="s">
        <v>464</v>
      </c>
      <c r="H967" s="192">
        <v>17.2</v>
      </c>
      <c r="I967" s="193"/>
      <c r="J967" s="194">
        <f>ROUND(I967*H967,2)</f>
        <v>0</v>
      </c>
      <c r="K967" s="190" t="s">
        <v>19</v>
      </c>
      <c r="L967" s="40"/>
      <c r="M967" s="195" t="s">
        <v>19</v>
      </c>
      <c r="N967" s="196" t="s">
        <v>43</v>
      </c>
      <c r="O967" s="65"/>
      <c r="P967" s="197">
        <f>O967*H967</f>
        <v>0</v>
      </c>
      <c r="Q967" s="197">
        <v>0</v>
      </c>
      <c r="R967" s="197">
        <f>Q967*H967</f>
        <v>0</v>
      </c>
      <c r="S967" s="197">
        <v>0</v>
      </c>
      <c r="T967" s="198">
        <f>S967*H967</f>
        <v>0</v>
      </c>
      <c r="U967" s="35"/>
      <c r="V967" s="35"/>
      <c r="W967" s="35"/>
      <c r="X967" s="35"/>
      <c r="Y967" s="35"/>
      <c r="Z967" s="35"/>
      <c r="AA967" s="35"/>
      <c r="AB967" s="35"/>
      <c r="AC967" s="35"/>
      <c r="AD967" s="35"/>
      <c r="AE967" s="35"/>
      <c r="AR967" s="199" t="s">
        <v>239</v>
      </c>
      <c r="AT967" s="199" t="s">
        <v>148</v>
      </c>
      <c r="AU967" s="199" t="s">
        <v>82</v>
      </c>
      <c r="AY967" s="18" t="s">
        <v>146</v>
      </c>
      <c r="BE967" s="200">
        <f>IF(N967="základní",J967,0)</f>
        <v>0</v>
      </c>
      <c r="BF967" s="200">
        <f>IF(N967="snížená",J967,0)</f>
        <v>0</v>
      </c>
      <c r="BG967" s="200">
        <f>IF(N967="zákl. přenesená",J967,0)</f>
        <v>0</v>
      </c>
      <c r="BH967" s="200">
        <f>IF(N967="sníž. přenesená",J967,0)</f>
        <v>0</v>
      </c>
      <c r="BI967" s="200">
        <f>IF(N967="nulová",J967,0)</f>
        <v>0</v>
      </c>
      <c r="BJ967" s="18" t="s">
        <v>80</v>
      </c>
      <c r="BK967" s="200">
        <f>ROUND(I967*H967,2)</f>
        <v>0</v>
      </c>
      <c r="BL967" s="18" t="s">
        <v>239</v>
      </c>
      <c r="BM967" s="199" t="s">
        <v>1544</v>
      </c>
    </row>
    <row r="968" spans="1:65" s="2" customFormat="1" ht="11.25">
      <c r="A968" s="35"/>
      <c r="B968" s="36"/>
      <c r="C968" s="37"/>
      <c r="D968" s="201" t="s">
        <v>155</v>
      </c>
      <c r="E968" s="37"/>
      <c r="F968" s="202" t="s">
        <v>1543</v>
      </c>
      <c r="G968" s="37"/>
      <c r="H968" s="37"/>
      <c r="I968" s="109"/>
      <c r="J968" s="37"/>
      <c r="K968" s="37"/>
      <c r="L968" s="40"/>
      <c r="M968" s="203"/>
      <c r="N968" s="204"/>
      <c r="O968" s="65"/>
      <c r="P968" s="65"/>
      <c r="Q968" s="65"/>
      <c r="R968" s="65"/>
      <c r="S968" s="65"/>
      <c r="T968" s="66"/>
      <c r="U968" s="35"/>
      <c r="V968" s="35"/>
      <c r="W968" s="35"/>
      <c r="X968" s="35"/>
      <c r="Y968" s="35"/>
      <c r="Z968" s="35"/>
      <c r="AA968" s="35"/>
      <c r="AB968" s="35"/>
      <c r="AC968" s="35"/>
      <c r="AD968" s="35"/>
      <c r="AE968" s="35"/>
      <c r="AT968" s="18" t="s">
        <v>155</v>
      </c>
      <c r="AU968" s="18" t="s">
        <v>82</v>
      </c>
    </row>
    <row r="969" spans="1:65" s="2" customFormat="1" ht="24" customHeight="1">
      <c r="A969" s="35"/>
      <c r="B969" s="36"/>
      <c r="C969" s="188" t="s">
        <v>1545</v>
      </c>
      <c r="D969" s="188" t="s">
        <v>148</v>
      </c>
      <c r="E969" s="189" t="s">
        <v>1546</v>
      </c>
      <c r="F969" s="190" t="s">
        <v>1547</v>
      </c>
      <c r="G969" s="191" t="s">
        <v>464</v>
      </c>
      <c r="H969" s="192">
        <v>8.1999999999999993</v>
      </c>
      <c r="I969" s="193"/>
      <c r="J969" s="194">
        <f>ROUND(I969*H969,2)</f>
        <v>0</v>
      </c>
      <c r="K969" s="190" t="s">
        <v>19</v>
      </c>
      <c r="L969" s="40"/>
      <c r="M969" s="195" t="s">
        <v>19</v>
      </c>
      <c r="N969" s="196" t="s">
        <v>43</v>
      </c>
      <c r="O969" s="65"/>
      <c r="P969" s="197">
        <f>O969*H969</f>
        <v>0</v>
      </c>
      <c r="Q969" s="197">
        <v>0</v>
      </c>
      <c r="R969" s="197">
        <f>Q969*H969</f>
        <v>0</v>
      </c>
      <c r="S969" s="197">
        <v>0</v>
      </c>
      <c r="T969" s="198">
        <f>S969*H969</f>
        <v>0</v>
      </c>
      <c r="U969" s="35"/>
      <c r="V969" s="35"/>
      <c r="W969" s="35"/>
      <c r="X969" s="35"/>
      <c r="Y969" s="35"/>
      <c r="Z969" s="35"/>
      <c r="AA969" s="35"/>
      <c r="AB969" s="35"/>
      <c r="AC969" s="35"/>
      <c r="AD969" s="35"/>
      <c r="AE969" s="35"/>
      <c r="AR969" s="199" t="s">
        <v>239</v>
      </c>
      <c r="AT969" s="199" t="s">
        <v>148</v>
      </c>
      <c r="AU969" s="199" t="s">
        <v>82</v>
      </c>
      <c r="AY969" s="18" t="s">
        <v>146</v>
      </c>
      <c r="BE969" s="200">
        <f>IF(N969="základní",J969,0)</f>
        <v>0</v>
      </c>
      <c r="BF969" s="200">
        <f>IF(N969="snížená",J969,0)</f>
        <v>0</v>
      </c>
      <c r="BG969" s="200">
        <f>IF(N969="zákl. přenesená",J969,0)</f>
        <v>0</v>
      </c>
      <c r="BH969" s="200">
        <f>IF(N969="sníž. přenesená",J969,0)</f>
        <v>0</v>
      </c>
      <c r="BI969" s="200">
        <f>IF(N969="nulová",J969,0)</f>
        <v>0</v>
      </c>
      <c r="BJ969" s="18" t="s">
        <v>80</v>
      </c>
      <c r="BK969" s="200">
        <f>ROUND(I969*H969,2)</f>
        <v>0</v>
      </c>
      <c r="BL969" s="18" t="s">
        <v>239</v>
      </c>
      <c r="BM969" s="199" t="s">
        <v>1548</v>
      </c>
    </row>
    <row r="970" spans="1:65" s="2" customFormat="1" ht="19.5">
      <c r="A970" s="35"/>
      <c r="B970" s="36"/>
      <c r="C970" s="37"/>
      <c r="D970" s="201" t="s">
        <v>155</v>
      </c>
      <c r="E970" s="37"/>
      <c r="F970" s="202" t="s">
        <v>1547</v>
      </c>
      <c r="G970" s="37"/>
      <c r="H970" s="37"/>
      <c r="I970" s="109"/>
      <c r="J970" s="37"/>
      <c r="K970" s="37"/>
      <c r="L970" s="40"/>
      <c r="M970" s="203"/>
      <c r="N970" s="204"/>
      <c r="O970" s="65"/>
      <c r="P970" s="65"/>
      <c r="Q970" s="65"/>
      <c r="R970" s="65"/>
      <c r="S970" s="65"/>
      <c r="T970" s="66"/>
      <c r="U970" s="35"/>
      <c r="V970" s="35"/>
      <c r="W970" s="35"/>
      <c r="X970" s="35"/>
      <c r="Y970" s="35"/>
      <c r="Z970" s="35"/>
      <c r="AA970" s="35"/>
      <c r="AB970" s="35"/>
      <c r="AC970" s="35"/>
      <c r="AD970" s="35"/>
      <c r="AE970" s="35"/>
      <c r="AT970" s="18" t="s">
        <v>155</v>
      </c>
      <c r="AU970" s="18" t="s">
        <v>82</v>
      </c>
    </row>
    <row r="971" spans="1:65" s="2" customFormat="1" ht="24" customHeight="1">
      <c r="A971" s="35"/>
      <c r="B971" s="36"/>
      <c r="C971" s="188" t="s">
        <v>1549</v>
      </c>
      <c r="D971" s="188" t="s">
        <v>148</v>
      </c>
      <c r="E971" s="189" t="s">
        <v>1550</v>
      </c>
      <c r="F971" s="190" t="s">
        <v>1551</v>
      </c>
      <c r="G971" s="191" t="s">
        <v>464</v>
      </c>
      <c r="H971" s="192">
        <v>2.9</v>
      </c>
      <c r="I971" s="193"/>
      <c r="J971" s="194">
        <f>ROUND(I971*H971,2)</f>
        <v>0</v>
      </c>
      <c r="K971" s="190" t="s">
        <v>19</v>
      </c>
      <c r="L971" s="40"/>
      <c r="M971" s="195" t="s">
        <v>19</v>
      </c>
      <c r="N971" s="196" t="s">
        <v>43</v>
      </c>
      <c r="O971" s="65"/>
      <c r="P971" s="197">
        <f>O971*H971</f>
        <v>0</v>
      </c>
      <c r="Q971" s="197">
        <v>0</v>
      </c>
      <c r="R971" s="197">
        <f>Q971*H971</f>
        <v>0</v>
      </c>
      <c r="S971" s="197">
        <v>0</v>
      </c>
      <c r="T971" s="198">
        <f>S971*H971</f>
        <v>0</v>
      </c>
      <c r="U971" s="35"/>
      <c r="V971" s="35"/>
      <c r="W971" s="35"/>
      <c r="X971" s="35"/>
      <c r="Y971" s="35"/>
      <c r="Z971" s="35"/>
      <c r="AA971" s="35"/>
      <c r="AB971" s="35"/>
      <c r="AC971" s="35"/>
      <c r="AD971" s="35"/>
      <c r="AE971" s="35"/>
      <c r="AR971" s="199" t="s">
        <v>239</v>
      </c>
      <c r="AT971" s="199" t="s">
        <v>148</v>
      </c>
      <c r="AU971" s="199" t="s">
        <v>82</v>
      </c>
      <c r="AY971" s="18" t="s">
        <v>146</v>
      </c>
      <c r="BE971" s="200">
        <f>IF(N971="základní",J971,0)</f>
        <v>0</v>
      </c>
      <c r="BF971" s="200">
        <f>IF(N971="snížená",J971,0)</f>
        <v>0</v>
      </c>
      <c r="BG971" s="200">
        <f>IF(N971="zákl. přenesená",J971,0)</f>
        <v>0</v>
      </c>
      <c r="BH971" s="200">
        <f>IF(N971="sníž. přenesená",J971,0)</f>
        <v>0</v>
      </c>
      <c r="BI971" s="200">
        <f>IF(N971="nulová",J971,0)</f>
        <v>0</v>
      </c>
      <c r="BJ971" s="18" t="s">
        <v>80</v>
      </c>
      <c r="BK971" s="200">
        <f>ROUND(I971*H971,2)</f>
        <v>0</v>
      </c>
      <c r="BL971" s="18" t="s">
        <v>239</v>
      </c>
      <c r="BM971" s="199" t="s">
        <v>1552</v>
      </c>
    </row>
    <row r="972" spans="1:65" s="2" customFormat="1" ht="19.5">
      <c r="A972" s="35"/>
      <c r="B972" s="36"/>
      <c r="C972" s="37"/>
      <c r="D972" s="201" t="s">
        <v>155</v>
      </c>
      <c r="E972" s="37"/>
      <c r="F972" s="202" t="s">
        <v>1551</v>
      </c>
      <c r="G972" s="37"/>
      <c r="H972" s="37"/>
      <c r="I972" s="109"/>
      <c r="J972" s="37"/>
      <c r="K972" s="37"/>
      <c r="L972" s="40"/>
      <c r="M972" s="203"/>
      <c r="N972" s="204"/>
      <c r="O972" s="65"/>
      <c r="P972" s="65"/>
      <c r="Q972" s="65"/>
      <c r="R972" s="65"/>
      <c r="S972" s="65"/>
      <c r="T972" s="66"/>
      <c r="U972" s="35"/>
      <c r="V972" s="35"/>
      <c r="W972" s="35"/>
      <c r="X972" s="35"/>
      <c r="Y972" s="35"/>
      <c r="Z972" s="35"/>
      <c r="AA972" s="35"/>
      <c r="AB972" s="35"/>
      <c r="AC972" s="35"/>
      <c r="AD972" s="35"/>
      <c r="AE972" s="35"/>
      <c r="AT972" s="18" t="s">
        <v>155</v>
      </c>
      <c r="AU972" s="18" t="s">
        <v>82</v>
      </c>
    </row>
    <row r="973" spans="1:65" s="2" customFormat="1" ht="24" customHeight="1">
      <c r="A973" s="35"/>
      <c r="B973" s="36"/>
      <c r="C973" s="188" t="s">
        <v>1553</v>
      </c>
      <c r="D973" s="188" t="s">
        <v>148</v>
      </c>
      <c r="E973" s="189" t="s">
        <v>1554</v>
      </c>
      <c r="F973" s="190" t="s">
        <v>1555</v>
      </c>
      <c r="G973" s="191" t="s">
        <v>464</v>
      </c>
      <c r="H973" s="192">
        <v>0.5</v>
      </c>
      <c r="I973" s="193"/>
      <c r="J973" s="194">
        <f>ROUND(I973*H973,2)</f>
        <v>0</v>
      </c>
      <c r="K973" s="190" t="s">
        <v>19</v>
      </c>
      <c r="L973" s="40"/>
      <c r="M973" s="195" t="s">
        <v>19</v>
      </c>
      <c r="N973" s="196" t="s">
        <v>43</v>
      </c>
      <c r="O973" s="65"/>
      <c r="P973" s="197">
        <f>O973*H973</f>
        <v>0</v>
      </c>
      <c r="Q973" s="197">
        <v>0</v>
      </c>
      <c r="R973" s="197">
        <f>Q973*H973</f>
        <v>0</v>
      </c>
      <c r="S973" s="197">
        <v>0</v>
      </c>
      <c r="T973" s="198">
        <f>S973*H973</f>
        <v>0</v>
      </c>
      <c r="U973" s="35"/>
      <c r="V973" s="35"/>
      <c r="W973" s="35"/>
      <c r="X973" s="35"/>
      <c r="Y973" s="35"/>
      <c r="Z973" s="35"/>
      <c r="AA973" s="35"/>
      <c r="AB973" s="35"/>
      <c r="AC973" s="35"/>
      <c r="AD973" s="35"/>
      <c r="AE973" s="35"/>
      <c r="AR973" s="199" t="s">
        <v>239</v>
      </c>
      <c r="AT973" s="199" t="s">
        <v>148</v>
      </c>
      <c r="AU973" s="199" t="s">
        <v>82</v>
      </c>
      <c r="AY973" s="18" t="s">
        <v>146</v>
      </c>
      <c r="BE973" s="200">
        <f>IF(N973="základní",J973,0)</f>
        <v>0</v>
      </c>
      <c r="BF973" s="200">
        <f>IF(N973="snížená",J973,0)</f>
        <v>0</v>
      </c>
      <c r="BG973" s="200">
        <f>IF(N973="zákl. přenesená",J973,0)</f>
        <v>0</v>
      </c>
      <c r="BH973" s="200">
        <f>IF(N973="sníž. přenesená",J973,0)</f>
        <v>0</v>
      </c>
      <c r="BI973" s="200">
        <f>IF(N973="nulová",J973,0)</f>
        <v>0</v>
      </c>
      <c r="BJ973" s="18" t="s">
        <v>80</v>
      </c>
      <c r="BK973" s="200">
        <f>ROUND(I973*H973,2)</f>
        <v>0</v>
      </c>
      <c r="BL973" s="18" t="s">
        <v>239</v>
      </c>
      <c r="BM973" s="199" t="s">
        <v>1556</v>
      </c>
    </row>
    <row r="974" spans="1:65" s="2" customFormat="1" ht="19.5">
      <c r="A974" s="35"/>
      <c r="B974" s="36"/>
      <c r="C974" s="37"/>
      <c r="D974" s="201" t="s">
        <v>155</v>
      </c>
      <c r="E974" s="37"/>
      <c r="F974" s="202" t="s">
        <v>1555</v>
      </c>
      <c r="G974" s="37"/>
      <c r="H974" s="37"/>
      <c r="I974" s="109"/>
      <c r="J974" s="37"/>
      <c r="K974" s="37"/>
      <c r="L974" s="40"/>
      <c r="M974" s="203"/>
      <c r="N974" s="204"/>
      <c r="O974" s="65"/>
      <c r="P974" s="65"/>
      <c r="Q974" s="65"/>
      <c r="R974" s="65"/>
      <c r="S974" s="65"/>
      <c r="T974" s="66"/>
      <c r="U974" s="35"/>
      <c r="V974" s="35"/>
      <c r="W974" s="35"/>
      <c r="X974" s="35"/>
      <c r="Y974" s="35"/>
      <c r="Z974" s="35"/>
      <c r="AA974" s="35"/>
      <c r="AB974" s="35"/>
      <c r="AC974" s="35"/>
      <c r="AD974" s="35"/>
      <c r="AE974" s="35"/>
      <c r="AT974" s="18" t="s">
        <v>155</v>
      </c>
      <c r="AU974" s="18" t="s">
        <v>82</v>
      </c>
    </row>
    <row r="975" spans="1:65" s="2" customFormat="1" ht="24" customHeight="1">
      <c r="A975" s="35"/>
      <c r="B975" s="36"/>
      <c r="C975" s="188" t="s">
        <v>1557</v>
      </c>
      <c r="D975" s="188" t="s">
        <v>148</v>
      </c>
      <c r="E975" s="189" t="s">
        <v>1558</v>
      </c>
      <c r="F975" s="190" t="s">
        <v>1559</v>
      </c>
      <c r="G975" s="191" t="s">
        <v>151</v>
      </c>
      <c r="H975" s="192">
        <v>21.5</v>
      </c>
      <c r="I975" s="193"/>
      <c r="J975" s="194">
        <f>ROUND(I975*H975,2)</f>
        <v>0</v>
      </c>
      <c r="K975" s="190" t="s">
        <v>19</v>
      </c>
      <c r="L975" s="40"/>
      <c r="M975" s="195" t="s">
        <v>19</v>
      </c>
      <c r="N975" s="196" t="s">
        <v>43</v>
      </c>
      <c r="O975" s="65"/>
      <c r="P975" s="197">
        <f>O975*H975</f>
        <v>0</v>
      </c>
      <c r="Q975" s="197">
        <v>0</v>
      </c>
      <c r="R975" s="197">
        <f>Q975*H975</f>
        <v>0</v>
      </c>
      <c r="S975" s="197">
        <v>0</v>
      </c>
      <c r="T975" s="198">
        <f>S975*H975</f>
        <v>0</v>
      </c>
      <c r="U975" s="35"/>
      <c r="V975" s="35"/>
      <c r="W975" s="35"/>
      <c r="X975" s="35"/>
      <c r="Y975" s="35"/>
      <c r="Z975" s="35"/>
      <c r="AA975" s="35"/>
      <c r="AB975" s="35"/>
      <c r="AC975" s="35"/>
      <c r="AD975" s="35"/>
      <c r="AE975" s="35"/>
      <c r="AR975" s="199" t="s">
        <v>239</v>
      </c>
      <c r="AT975" s="199" t="s">
        <v>148</v>
      </c>
      <c r="AU975" s="199" t="s">
        <v>82</v>
      </c>
      <c r="AY975" s="18" t="s">
        <v>146</v>
      </c>
      <c r="BE975" s="200">
        <f>IF(N975="základní",J975,0)</f>
        <v>0</v>
      </c>
      <c r="BF975" s="200">
        <f>IF(N975="snížená",J975,0)</f>
        <v>0</v>
      </c>
      <c r="BG975" s="200">
        <f>IF(N975="zákl. přenesená",J975,0)</f>
        <v>0</v>
      </c>
      <c r="BH975" s="200">
        <f>IF(N975="sníž. přenesená",J975,0)</f>
        <v>0</v>
      </c>
      <c r="BI975" s="200">
        <f>IF(N975="nulová",J975,0)</f>
        <v>0</v>
      </c>
      <c r="BJ975" s="18" t="s">
        <v>80</v>
      </c>
      <c r="BK975" s="200">
        <f>ROUND(I975*H975,2)</f>
        <v>0</v>
      </c>
      <c r="BL975" s="18" t="s">
        <v>239</v>
      </c>
      <c r="BM975" s="199" t="s">
        <v>1560</v>
      </c>
    </row>
    <row r="976" spans="1:65" s="2" customFormat="1" ht="19.5">
      <c r="A976" s="35"/>
      <c r="B976" s="36"/>
      <c r="C976" s="37"/>
      <c r="D976" s="201" t="s">
        <v>155</v>
      </c>
      <c r="E976" s="37"/>
      <c r="F976" s="202" t="s">
        <v>1559</v>
      </c>
      <c r="G976" s="37"/>
      <c r="H976" s="37"/>
      <c r="I976" s="109"/>
      <c r="J976" s="37"/>
      <c r="K976" s="37"/>
      <c r="L976" s="40"/>
      <c r="M976" s="203"/>
      <c r="N976" s="204"/>
      <c r="O976" s="65"/>
      <c r="P976" s="65"/>
      <c r="Q976" s="65"/>
      <c r="R976" s="65"/>
      <c r="S976" s="65"/>
      <c r="T976" s="66"/>
      <c r="U976" s="35"/>
      <c r="V976" s="35"/>
      <c r="W976" s="35"/>
      <c r="X976" s="35"/>
      <c r="Y976" s="35"/>
      <c r="Z976" s="35"/>
      <c r="AA976" s="35"/>
      <c r="AB976" s="35"/>
      <c r="AC976" s="35"/>
      <c r="AD976" s="35"/>
      <c r="AE976" s="35"/>
      <c r="AT976" s="18" t="s">
        <v>155</v>
      </c>
      <c r="AU976" s="18" t="s">
        <v>82</v>
      </c>
    </row>
    <row r="977" spans="1:65" s="2" customFormat="1" ht="16.5" customHeight="1">
      <c r="A977" s="35"/>
      <c r="B977" s="36"/>
      <c r="C977" s="188" t="s">
        <v>1561</v>
      </c>
      <c r="D977" s="188" t="s">
        <v>148</v>
      </c>
      <c r="E977" s="189" t="s">
        <v>1562</v>
      </c>
      <c r="F977" s="190" t="s">
        <v>1563</v>
      </c>
      <c r="G977" s="191" t="s">
        <v>1259</v>
      </c>
      <c r="H977" s="237"/>
      <c r="I977" s="193"/>
      <c r="J977" s="194">
        <f>ROUND(I977*H977,2)</f>
        <v>0</v>
      </c>
      <c r="K977" s="190" t="s">
        <v>152</v>
      </c>
      <c r="L977" s="40"/>
      <c r="M977" s="195" t="s">
        <v>19</v>
      </c>
      <c r="N977" s="196" t="s">
        <v>43</v>
      </c>
      <c r="O977" s="65"/>
      <c r="P977" s="197">
        <f>O977*H977</f>
        <v>0</v>
      </c>
      <c r="Q977" s="197">
        <v>0</v>
      </c>
      <c r="R977" s="197">
        <f>Q977*H977</f>
        <v>0</v>
      </c>
      <c r="S977" s="197">
        <v>0</v>
      </c>
      <c r="T977" s="198">
        <f>S977*H977</f>
        <v>0</v>
      </c>
      <c r="U977" s="35"/>
      <c r="V977" s="35"/>
      <c r="W977" s="35"/>
      <c r="X977" s="35"/>
      <c r="Y977" s="35"/>
      <c r="Z977" s="35"/>
      <c r="AA977" s="35"/>
      <c r="AB977" s="35"/>
      <c r="AC977" s="35"/>
      <c r="AD977" s="35"/>
      <c r="AE977" s="35"/>
      <c r="AR977" s="199" t="s">
        <v>239</v>
      </c>
      <c r="AT977" s="199" t="s">
        <v>148</v>
      </c>
      <c r="AU977" s="199" t="s">
        <v>82</v>
      </c>
      <c r="AY977" s="18" t="s">
        <v>146</v>
      </c>
      <c r="BE977" s="200">
        <f>IF(N977="základní",J977,0)</f>
        <v>0</v>
      </c>
      <c r="BF977" s="200">
        <f>IF(N977="snížená",J977,0)</f>
        <v>0</v>
      </c>
      <c r="BG977" s="200">
        <f>IF(N977="zákl. přenesená",J977,0)</f>
        <v>0</v>
      </c>
      <c r="BH977" s="200">
        <f>IF(N977="sníž. přenesená",J977,0)</f>
        <v>0</v>
      </c>
      <c r="BI977" s="200">
        <f>IF(N977="nulová",J977,0)</f>
        <v>0</v>
      </c>
      <c r="BJ977" s="18" t="s">
        <v>80</v>
      </c>
      <c r="BK977" s="200">
        <f>ROUND(I977*H977,2)</f>
        <v>0</v>
      </c>
      <c r="BL977" s="18" t="s">
        <v>239</v>
      </c>
      <c r="BM977" s="199" t="s">
        <v>1564</v>
      </c>
    </row>
    <row r="978" spans="1:65" s="2" customFormat="1" ht="19.5">
      <c r="A978" s="35"/>
      <c r="B978" s="36"/>
      <c r="C978" s="37"/>
      <c r="D978" s="201" t="s">
        <v>155</v>
      </c>
      <c r="E978" s="37"/>
      <c r="F978" s="202" t="s">
        <v>1565</v>
      </c>
      <c r="G978" s="37"/>
      <c r="H978" s="37"/>
      <c r="I978" s="109"/>
      <c r="J978" s="37"/>
      <c r="K978" s="37"/>
      <c r="L978" s="40"/>
      <c r="M978" s="203"/>
      <c r="N978" s="204"/>
      <c r="O978" s="65"/>
      <c r="P978" s="65"/>
      <c r="Q978" s="65"/>
      <c r="R978" s="65"/>
      <c r="S978" s="65"/>
      <c r="T978" s="66"/>
      <c r="U978" s="35"/>
      <c r="V978" s="35"/>
      <c r="W978" s="35"/>
      <c r="X978" s="35"/>
      <c r="Y978" s="35"/>
      <c r="Z978" s="35"/>
      <c r="AA978" s="35"/>
      <c r="AB978" s="35"/>
      <c r="AC978" s="35"/>
      <c r="AD978" s="35"/>
      <c r="AE978" s="35"/>
      <c r="AT978" s="18" t="s">
        <v>155</v>
      </c>
      <c r="AU978" s="18" t="s">
        <v>82</v>
      </c>
    </row>
    <row r="979" spans="1:65" s="12" customFormat="1" ht="22.9" customHeight="1">
      <c r="B979" s="172"/>
      <c r="C979" s="173"/>
      <c r="D979" s="174" t="s">
        <v>71</v>
      </c>
      <c r="E979" s="186" t="s">
        <v>1566</v>
      </c>
      <c r="F979" s="186" t="s">
        <v>1567</v>
      </c>
      <c r="G979" s="173"/>
      <c r="H979" s="173"/>
      <c r="I979" s="176"/>
      <c r="J979" s="187">
        <f>BK979</f>
        <v>0</v>
      </c>
      <c r="K979" s="173"/>
      <c r="L979" s="178"/>
      <c r="M979" s="179"/>
      <c r="N979" s="180"/>
      <c r="O979" s="180"/>
      <c r="P979" s="181">
        <f>SUM(P980:P1031)</f>
        <v>0</v>
      </c>
      <c r="Q979" s="180"/>
      <c r="R979" s="181">
        <f>SUM(R980:R1031)</f>
        <v>0</v>
      </c>
      <c r="S979" s="180"/>
      <c r="T979" s="182">
        <f>SUM(T980:T1031)</f>
        <v>0</v>
      </c>
      <c r="AR979" s="183" t="s">
        <v>82</v>
      </c>
      <c r="AT979" s="184" t="s">
        <v>71</v>
      </c>
      <c r="AU979" s="184" t="s">
        <v>80</v>
      </c>
      <c r="AY979" s="183" t="s">
        <v>146</v>
      </c>
      <c r="BK979" s="185">
        <f>SUM(BK980:BK1031)</f>
        <v>0</v>
      </c>
    </row>
    <row r="980" spans="1:65" s="2" customFormat="1" ht="36" customHeight="1">
      <c r="A980" s="35"/>
      <c r="B980" s="36"/>
      <c r="C980" s="188" t="s">
        <v>1568</v>
      </c>
      <c r="D980" s="188" t="s">
        <v>148</v>
      </c>
      <c r="E980" s="189" t="s">
        <v>1569</v>
      </c>
      <c r="F980" s="190" t="s">
        <v>1570</v>
      </c>
      <c r="G980" s="191" t="s">
        <v>383</v>
      </c>
      <c r="H980" s="192">
        <v>6</v>
      </c>
      <c r="I980" s="193"/>
      <c r="J980" s="194">
        <f>ROUND(I980*H980,2)</f>
        <v>0</v>
      </c>
      <c r="K980" s="190" t="s">
        <v>19</v>
      </c>
      <c r="L980" s="40"/>
      <c r="M980" s="195" t="s">
        <v>19</v>
      </c>
      <c r="N980" s="196" t="s">
        <v>43</v>
      </c>
      <c r="O980" s="65"/>
      <c r="P980" s="197">
        <f>O980*H980</f>
        <v>0</v>
      </c>
      <c r="Q980" s="197">
        <v>0</v>
      </c>
      <c r="R980" s="197">
        <f>Q980*H980</f>
        <v>0</v>
      </c>
      <c r="S980" s="197">
        <v>0</v>
      </c>
      <c r="T980" s="198">
        <f>S980*H980</f>
        <v>0</v>
      </c>
      <c r="U980" s="35"/>
      <c r="V980" s="35"/>
      <c r="W980" s="35"/>
      <c r="X980" s="35"/>
      <c r="Y980" s="35"/>
      <c r="Z980" s="35"/>
      <c r="AA980" s="35"/>
      <c r="AB980" s="35"/>
      <c r="AC980" s="35"/>
      <c r="AD980" s="35"/>
      <c r="AE980" s="35"/>
      <c r="AR980" s="199" t="s">
        <v>239</v>
      </c>
      <c r="AT980" s="199" t="s">
        <v>148</v>
      </c>
      <c r="AU980" s="199" t="s">
        <v>82</v>
      </c>
      <c r="AY980" s="18" t="s">
        <v>146</v>
      </c>
      <c r="BE980" s="200">
        <f>IF(N980="základní",J980,0)</f>
        <v>0</v>
      </c>
      <c r="BF980" s="200">
        <f>IF(N980="snížená",J980,0)</f>
        <v>0</v>
      </c>
      <c r="BG980" s="200">
        <f>IF(N980="zákl. přenesená",J980,0)</f>
        <v>0</v>
      </c>
      <c r="BH980" s="200">
        <f>IF(N980="sníž. přenesená",J980,0)</f>
        <v>0</v>
      </c>
      <c r="BI980" s="200">
        <f>IF(N980="nulová",J980,0)</f>
        <v>0</v>
      </c>
      <c r="BJ980" s="18" t="s">
        <v>80</v>
      </c>
      <c r="BK980" s="200">
        <f>ROUND(I980*H980,2)</f>
        <v>0</v>
      </c>
      <c r="BL980" s="18" t="s">
        <v>239</v>
      </c>
      <c r="BM980" s="199" t="s">
        <v>1571</v>
      </c>
    </row>
    <row r="981" spans="1:65" s="2" customFormat="1" ht="19.5">
      <c r="A981" s="35"/>
      <c r="B981" s="36"/>
      <c r="C981" s="37"/>
      <c r="D981" s="201" t="s">
        <v>155</v>
      </c>
      <c r="E981" s="37"/>
      <c r="F981" s="202" t="s">
        <v>1570</v>
      </c>
      <c r="G981" s="37"/>
      <c r="H981" s="37"/>
      <c r="I981" s="109"/>
      <c r="J981" s="37"/>
      <c r="K981" s="37"/>
      <c r="L981" s="40"/>
      <c r="M981" s="203"/>
      <c r="N981" s="204"/>
      <c r="O981" s="65"/>
      <c r="P981" s="65"/>
      <c r="Q981" s="65"/>
      <c r="R981" s="65"/>
      <c r="S981" s="65"/>
      <c r="T981" s="66"/>
      <c r="U981" s="35"/>
      <c r="V981" s="35"/>
      <c r="W981" s="35"/>
      <c r="X981" s="35"/>
      <c r="Y981" s="35"/>
      <c r="Z981" s="35"/>
      <c r="AA981" s="35"/>
      <c r="AB981" s="35"/>
      <c r="AC981" s="35"/>
      <c r="AD981" s="35"/>
      <c r="AE981" s="35"/>
      <c r="AT981" s="18" t="s">
        <v>155</v>
      </c>
      <c r="AU981" s="18" t="s">
        <v>82</v>
      </c>
    </row>
    <row r="982" spans="1:65" s="2" customFormat="1" ht="36" customHeight="1">
      <c r="A982" s="35"/>
      <c r="B982" s="36"/>
      <c r="C982" s="188" t="s">
        <v>1572</v>
      </c>
      <c r="D982" s="188" t="s">
        <v>148</v>
      </c>
      <c r="E982" s="189" t="s">
        <v>1573</v>
      </c>
      <c r="F982" s="190" t="s">
        <v>1574</v>
      </c>
      <c r="G982" s="191" t="s">
        <v>383</v>
      </c>
      <c r="H982" s="192">
        <v>10</v>
      </c>
      <c r="I982" s="193"/>
      <c r="J982" s="194">
        <f>ROUND(I982*H982,2)</f>
        <v>0</v>
      </c>
      <c r="K982" s="190" t="s">
        <v>19</v>
      </c>
      <c r="L982" s="40"/>
      <c r="M982" s="195" t="s">
        <v>19</v>
      </c>
      <c r="N982" s="196" t="s">
        <v>43</v>
      </c>
      <c r="O982" s="65"/>
      <c r="P982" s="197">
        <f>O982*H982</f>
        <v>0</v>
      </c>
      <c r="Q982" s="197">
        <v>0</v>
      </c>
      <c r="R982" s="197">
        <f>Q982*H982</f>
        <v>0</v>
      </c>
      <c r="S982" s="197">
        <v>0</v>
      </c>
      <c r="T982" s="198">
        <f>S982*H982</f>
        <v>0</v>
      </c>
      <c r="U982" s="35"/>
      <c r="V982" s="35"/>
      <c r="W982" s="35"/>
      <c r="X982" s="35"/>
      <c r="Y982" s="35"/>
      <c r="Z982" s="35"/>
      <c r="AA982" s="35"/>
      <c r="AB982" s="35"/>
      <c r="AC982" s="35"/>
      <c r="AD982" s="35"/>
      <c r="AE982" s="35"/>
      <c r="AR982" s="199" t="s">
        <v>239</v>
      </c>
      <c r="AT982" s="199" t="s">
        <v>148</v>
      </c>
      <c r="AU982" s="199" t="s">
        <v>82</v>
      </c>
      <c r="AY982" s="18" t="s">
        <v>146</v>
      </c>
      <c r="BE982" s="200">
        <f>IF(N982="základní",J982,0)</f>
        <v>0</v>
      </c>
      <c r="BF982" s="200">
        <f>IF(N982="snížená",J982,0)</f>
        <v>0</v>
      </c>
      <c r="BG982" s="200">
        <f>IF(N982="zákl. přenesená",J982,0)</f>
        <v>0</v>
      </c>
      <c r="BH982" s="200">
        <f>IF(N982="sníž. přenesená",J982,0)</f>
        <v>0</v>
      </c>
      <c r="BI982" s="200">
        <f>IF(N982="nulová",J982,0)</f>
        <v>0</v>
      </c>
      <c r="BJ982" s="18" t="s">
        <v>80</v>
      </c>
      <c r="BK982" s="200">
        <f>ROUND(I982*H982,2)</f>
        <v>0</v>
      </c>
      <c r="BL982" s="18" t="s">
        <v>239</v>
      </c>
      <c r="BM982" s="199" t="s">
        <v>1575</v>
      </c>
    </row>
    <row r="983" spans="1:65" s="2" customFormat="1" ht="19.5">
      <c r="A983" s="35"/>
      <c r="B983" s="36"/>
      <c r="C983" s="37"/>
      <c r="D983" s="201" t="s">
        <v>155</v>
      </c>
      <c r="E983" s="37"/>
      <c r="F983" s="202" t="s">
        <v>1574</v>
      </c>
      <c r="G983" s="37"/>
      <c r="H983" s="37"/>
      <c r="I983" s="109"/>
      <c r="J983" s="37"/>
      <c r="K983" s="37"/>
      <c r="L983" s="40"/>
      <c r="M983" s="203"/>
      <c r="N983" s="204"/>
      <c r="O983" s="65"/>
      <c r="P983" s="65"/>
      <c r="Q983" s="65"/>
      <c r="R983" s="65"/>
      <c r="S983" s="65"/>
      <c r="T983" s="66"/>
      <c r="U983" s="35"/>
      <c r="V983" s="35"/>
      <c r="W983" s="35"/>
      <c r="X983" s="35"/>
      <c r="Y983" s="35"/>
      <c r="Z983" s="35"/>
      <c r="AA983" s="35"/>
      <c r="AB983" s="35"/>
      <c r="AC983" s="35"/>
      <c r="AD983" s="35"/>
      <c r="AE983" s="35"/>
      <c r="AT983" s="18" t="s">
        <v>155</v>
      </c>
      <c r="AU983" s="18" t="s">
        <v>82</v>
      </c>
    </row>
    <row r="984" spans="1:65" s="2" customFormat="1" ht="24" customHeight="1">
      <c r="A984" s="35"/>
      <c r="B984" s="36"/>
      <c r="C984" s="188" t="s">
        <v>1576</v>
      </c>
      <c r="D984" s="188" t="s">
        <v>148</v>
      </c>
      <c r="E984" s="189" t="s">
        <v>1577</v>
      </c>
      <c r="F984" s="190" t="s">
        <v>1578</v>
      </c>
      <c r="G984" s="191" t="s">
        <v>383</v>
      </c>
      <c r="H984" s="192">
        <v>1</v>
      </c>
      <c r="I984" s="193"/>
      <c r="J984" s="194">
        <f>ROUND(I984*H984,2)</f>
        <v>0</v>
      </c>
      <c r="K984" s="190" t="s">
        <v>19</v>
      </c>
      <c r="L984" s="40"/>
      <c r="M984" s="195" t="s">
        <v>19</v>
      </c>
      <c r="N984" s="196" t="s">
        <v>43</v>
      </c>
      <c r="O984" s="65"/>
      <c r="P984" s="197">
        <f>O984*H984</f>
        <v>0</v>
      </c>
      <c r="Q984" s="197">
        <v>0</v>
      </c>
      <c r="R984" s="197">
        <f>Q984*H984</f>
        <v>0</v>
      </c>
      <c r="S984" s="197">
        <v>0</v>
      </c>
      <c r="T984" s="198">
        <f>S984*H984</f>
        <v>0</v>
      </c>
      <c r="U984" s="35"/>
      <c r="V984" s="35"/>
      <c r="W984" s="35"/>
      <c r="X984" s="35"/>
      <c r="Y984" s="35"/>
      <c r="Z984" s="35"/>
      <c r="AA984" s="35"/>
      <c r="AB984" s="35"/>
      <c r="AC984" s="35"/>
      <c r="AD984" s="35"/>
      <c r="AE984" s="35"/>
      <c r="AR984" s="199" t="s">
        <v>239</v>
      </c>
      <c r="AT984" s="199" t="s">
        <v>148</v>
      </c>
      <c r="AU984" s="199" t="s">
        <v>82</v>
      </c>
      <c r="AY984" s="18" t="s">
        <v>146</v>
      </c>
      <c r="BE984" s="200">
        <f>IF(N984="základní",J984,0)</f>
        <v>0</v>
      </c>
      <c r="BF984" s="200">
        <f>IF(N984="snížená",J984,0)</f>
        <v>0</v>
      </c>
      <c r="BG984" s="200">
        <f>IF(N984="zákl. přenesená",J984,0)</f>
        <v>0</v>
      </c>
      <c r="BH984" s="200">
        <f>IF(N984="sníž. přenesená",J984,0)</f>
        <v>0</v>
      </c>
      <c r="BI984" s="200">
        <f>IF(N984="nulová",J984,0)</f>
        <v>0</v>
      </c>
      <c r="BJ984" s="18" t="s">
        <v>80</v>
      </c>
      <c r="BK984" s="200">
        <f>ROUND(I984*H984,2)</f>
        <v>0</v>
      </c>
      <c r="BL984" s="18" t="s">
        <v>239</v>
      </c>
      <c r="BM984" s="199" t="s">
        <v>1579</v>
      </c>
    </row>
    <row r="985" spans="1:65" s="2" customFormat="1" ht="19.5">
      <c r="A985" s="35"/>
      <c r="B985" s="36"/>
      <c r="C985" s="37"/>
      <c r="D985" s="201" t="s">
        <v>155</v>
      </c>
      <c r="E985" s="37"/>
      <c r="F985" s="202" t="s">
        <v>1578</v>
      </c>
      <c r="G985" s="37"/>
      <c r="H985" s="37"/>
      <c r="I985" s="109"/>
      <c r="J985" s="37"/>
      <c r="K985" s="37"/>
      <c r="L985" s="40"/>
      <c r="M985" s="203"/>
      <c r="N985" s="204"/>
      <c r="O985" s="65"/>
      <c r="P985" s="65"/>
      <c r="Q985" s="65"/>
      <c r="R985" s="65"/>
      <c r="S985" s="65"/>
      <c r="T985" s="66"/>
      <c r="U985" s="35"/>
      <c r="V985" s="35"/>
      <c r="W985" s="35"/>
      <c r="X985" s="35"/>
      <c r="Y985" s="35"/>
      <c r="Z985" s="35"/>
      <c r="AA985" s="35"/>
      <c r="AB985" s="35"/>
      <c r="AC985" s="35"/>
      <c r="AD985" s="35"/>
      <c r="AE985" s="35"/>
      <c r="AT985" s="18" t="s">
        <v>155</v>
      </c>
      <c r="AU985" s="18" t="s">
        <v>82</v>
      </c>
    </row>
    <row r="986" spans="1:65" s="2" customFormat="1" ht="24" customHeight="1">
      <c r="A986" s="35"/>
      <c r="B986" s="36"/>
      <c r="C986" s="188" t="s">
        <v>1580</v>
      </c>
      <c r="D986" s="188" t="s">
        <v>148</v>
      </c>
      <c r="E986" s="189" t="s">
        <v>1581</v>
      </c>
      <c r="F986" s="190" t="s">
        <v>1582</v>
      </c>
      <c r="G986" s="191" t="s">
        <v>383</v>
      </c>
      <c r="H986" s="192">
        <v>1</v>
      </c>
      <c r="I986" s="193"/>
      <c r="J986" s="194">
        <f>ROUND(I986*H986,2)</f>
        <v>0</v>
      </c>
      <c r="K986" s="190" t="s">
        <v>19</v>
      </c>
      <c r="L986" s="40"/>
      <c r="M986" s="195" t="s">
        <v>19</v>
      </c>
      <c r="N986" s="196" t="s">
        <v>43</v>
      </c>
      <c r="O986" s="65"/>
      <c r="P986" s="197">
        <f>O986*H986</f>
        <v>0</v>
      </c>
      <c r="Q986" s="197">
        <v>0</v>
      </c>
      <c r="R986" s="197">
        <f>Q986*H986</f>
        <v>0</v>
      </c>
      <c r="S986" s="197">
        <v>0</v>
      </c>
      <c r="T986" s="198">
        <f>S986*H986</f>
        <v>0</v>
      </c>
      <c r="U986" s="35"/>
      <c r="V986" s="35"/>
      <c r="W986" s="35"/>
      <c r="X986" s="35"/>
      <c r="Y986" s="35"/>
      <c r="Z986" s="35"/>
      <c r="AA986" s="35"/>
      <c r="AB986" s="35"/>
      <c r="AC986" s="35"/>
      <c r="AD986" s="35"/>
      <c r="AE986" s="35"/>
      <c r="AR986" s="199" t="s">
        <v>239</v>
      </c>
      <c r="AT986" s="199" t="s">
        <v>148</v>
      </c>
      <c r="AU986" s="199" t="s">
        <v>82</v>
      </c>
      <c r="AY986" s="18" t="s">
        <v>146</v>
      </c>
      <c r="BE986" s="200">
        <f>IF(N986="základní",J986,0)</f>
        <v>0</v>
      </c>
      <c r="BF986" s="200">
        <f>IF(N986="snížená",J986,0)</f>
        <v>0</v>
      </c>
      <c r="BG986" s="200">
        <f>IF(N986="zákl. přenesená",J986,0)</f>
        <v>0</v>
      </c>
      <c r="BH986" s="200">
        <f>IF(N986="sníž. přenesená",J986,0)</f>
        <v>0</v>
      </c>
      <c r="BI986" s="200">
        <f>IF(N986="nulová",J986,0)</f>
        <v>0</v>
      </c>
      <c r="BJ986" s="18" t="s">
        <v>80</v>
      </c>
      <c r="BK986" s="200">
        <f>ROUND(I986*H986,2)</f>
        <v>0</v>
      </c>
      <c r="BL986" s="18" t="s">
        <v>239</v>
      </c>
      <c r="BM986" s="199" t="s">
        <v>1583</v>
      </c>
    </row>
    <row r="987" spans="1:65" s="2" customFormat="1" ht="19.5">
      <c r="A987" s="35"/>
      <c r="B987" s="36"/>
      <c r="C987" s="37"/>
      <c r="D987" s="201" t="s">
        <v>155</v>
      </c>
      <c r="E987" s="37"/>
      <c r="F987" s="202" t="s">
        <v>1582</v>
      </c>
      <c r="G987" s="37"/>
      <c r="H987" s="37"/>
      <c r="I987" s="109"/>
      <c r="J987" s="37"/>
      <c r="K987" s="37"/>
      <c r="L987" s="40"/>
      <c r="M987" s="203"/>
      <c r="N987" s="204"/>
      <c r="O987" s="65"/>
      <c r="P987" s="65"/>
      <c r="Q987" s="65"/>
      <c r="R987" s="65"/>
      <c r="S987" s="65"/>
      <c r="T987" s="66"/>
      <c r="U987" s="35"/>
      <c r="V987" s="35"/>
      <c r="W987" s="35"/>
      <c r="X987" s="35"/>
      <c r="Y987" s="35"/>
      <c r="Z987" s="35"/>
      <c r="AA987" s="35"/>
      <c r="AB987" s="35"/>
      <c r="AC987" s="35"/>
      <c r="AD987" s="35"/>
      <c r="AE987" s="35"/>
      <c r="AT987" s="18" t="s">
        <v>155</v>
      </c>
      <c r="AU987" s="18" t="s">
        <v>82</v>
      </c>
    </row>
    <row r="988" spans="1:65" s="2" customFormat="1" ht="24" customHeight="1">
      <c r="A988" s="35"/>
      <c r="B988" s="36"/>
      <c r="C988" s="188" t="s">
        <v>1584</v>
      </c>
      <c r="D988" s="188" t="s">
        <v>148</v>
      </c>
      <c r="E988" s="189" t="s">
        <v>1585</v>
      </c>
      <c r="F988" s="190" t="s">
        <v>1586</v>
      </c>
      <c r="G988" s="191" t="s">
        <v>383</v>
      </c>
      <c r="H988" s="192">
        <v>5</v>
      </c>
      <c r="I988" s="193"/>
      <c r="J988" s="194">
        <f>ROUND(I988*H988,2)</f>
        <v>0</v>
      </c>
      <c r="K988" s="190" t="s">
        <v>19</v>
      </c>
      <c r="L988" s="40"/>
      <c r="M988" s="195" t="s">
        <v>19</v>
      </c>
      <c r="N988" s="196" t="s">
        <v>43</v>
      </c>
      <c r="O988" s="65"/>
      <c r="P988" s="197">
        <f>O988*H988</f>
        <v>0</v>
      </c>
      <c r="Q988" s="197">
        <v>0</v>
      </c>
      <c r="R988" s="197">
        <f>Q988*H988</f>
        <v>0</v>
      </c>
      <c r="S988" s="197">
        <v>0</v>
      </c>
      <c r="T988" s="198">
        <f>S988*H988</f>
        <v>0</v>
      </c>
      <c r="U988" s="35"/>
      <c r="V988" s="35"/>
      <c r="W988" s="35"/>
      <c r="X988" s="35"/>
      <c r="Y988" s="35"/>
      <c r="Z988" s="35"/>
      <c r="AA988" s="35"/>
      <c r="AB988" s="35"/>
      <c r="AC988" s="35"/>
      <c r="AD988" s="35"/>
      <c r="AE988" s="35"/>
      <c r="AR988" s="199" t="s">
        <v>239</v>
      </c>
      <c r="AT988" s="199" t="s">
        <v>148</v>
      </c>
      <c r="AU988" s="199" t="s">
        <v>82</v>
      </c>
      <c r="AY988" s="18" t="s">
        <v>146</v>
      </c>
      <c r="BE988" s="200">
        <f>IF(N988="základní",J988,0)</f>
        <v>0</v>
      </c>
      <c r="BF988" s="200">
        <f>IF(N988="snížená",J988,0)</f>
        <v>0</v>
      </c>
      <c r="BG988" s="200">
        <f>IF(N988="zákl. přenesená",J988,0)</f>
        <v>0</v>
      </c>
      <c r="BH988" s="200">
        <f>IF(N988="sníž. přenesená",J988,0)</f>
        <v>0</v>
      </c>
      <c r="BI988" s="200">
        <f>IF(N988="nulová",J988,0)</f>
        <v>0</v>
      </c>
      <c r="BJ988" s="18" t="s">
        <v>80</v>
      </c>
      <c r="BK988" s="200">
        <f>ROUND(I988*H988,2)</f>
        <v>0</v>
      </c>
      <c r="BL988" s="18" t="s">
        <v>239</v>
      </c>
      <c r="BM988" s="199" t="s">
        <v>1587</v>
      </c>
    </row>
    <row r="989" spans="1:65" s="2" customFormat="1" ht="19.5">
      <c r="A989" s="35"/>
      <c r="B989" s="36"/>
      <c r="C989" s="37"/>
      <c r="D989" s="201" t="s">
        <v>155</v>
      </c>
      <c r="E989" s="37"/>
      <c r="F989" s="202" t="s">
        <v>1586</v>
      </c>
      <c r="G989" s="37"/>
      <c r="H989" s="37"/>
      <c r="I989" s="109"/>
      <c r="J989" s="37"/>
      <c r="K989" s="37"/>
      <c r="L989" s="40"/>
      <c r="M989" s="203"/>
      <c r="N989" s="204"/>
      <c r="O989" s="65"/>
      <c r="P989" s="65"/>
      <c r="Q989" s="65"/>
      <c r="R989" s="65"/>
      <c r="S989" s="65"/>
      <c r="T989" s="66"/>
      <c r="U989" s="35"/>
      <c r="V989" s="35"/>
      <c r="W989" s="35"/>
      <c r="X989" s="35"/>
      <c r="Y989" s="35"/>
      <c r="Z989" s="35"/>
      <c r="AA989" s="35"/>
      <c r="AB989" s="35"/>
      <c r="AC989" s="35"/>
      <c r="AD989" s="35"/>
      <c r="AE989" s="35"/>
      <c r="AT989" s="18" t="s">
        <v>155</v>
      </c>
      <c r="AU989" s="18" t="s">
        <v>82</v>
      </c>
    </row>
    <row r="990" spans="1:65" s="2" customFormat="1" ht="24" customHeight="1">
      <c r="A990" s="35"/>
      <c r="B990" s="36"/>
      <c r="C990" s="188" t="s">
        <v>1588</v>
      </c>
      <c r="D990" s="188" t="s">
        <v>148</v>
      </c>
      <c r="E990" s="189" t="s">
        <v>1589</v>
      </c>
      <c r="F990" s="190" t="s">
        <v>1590</v>
      </c>
      <c r="G990" s="191" t="s">
        <v>383</v>
      </c>
      <c r="H990" s="192">
        <v>1</v>
      </c>
      <c r="I990" s="193"/>
      <c r="J990" s="194">
        <f>ROUND(I990*H990,2)</f>
        <v>0</v>
      </c>
      <c r="K990" s="190" t="s">
        <v>19</v>
      </c>
      <c r="L990" s="40"/>
      <c r="M990" s="195" t="s">
        <v>19</v>
      </c>
      <c r="N990" s="196" t="s">
        <v>43</v>
      </c>
      <c r="O990" s="65"/>
      <c r="P990" s="197">
        <f>O990*H990</f>
        <v>0</v>
      </c>
      <c r="Q990" s="197">
        <v>0</v>
      </c>
      <c r="R990" s="197">
        <f>Q990*H990</f>
        <v>0</v>
      </c>
      <c r="S990" s="197">
        <v>0</v>
      </c>
      <c r="T990" s="198">
        <f>S990*H990</f>
        <v>0</v>
      </c>
      <c r="U990" s="35"/>
      <c r="V990" s="35"/>
      <c r="W990" s="35"/>
      <c r="X990" s="35"/>
      <c r="Y990" s="35"/>
      <c r="Z990" s="35"/>
      <c r="AA990" s="35"/>
      <c r="AB990" s="35"/>
      <c r="AC990" s="35"/>
      <c r="AD990" s="35"/>
      <c r="AE990" s="35"/>
      <c r="AR990" s="199" t="s">
        <v>239</v>
      </c>
      <c r="AT990" s="199" t="s">
        <v>148</v>
      </c>
      <c r="AU990" s="199" t="s">
        <v>82</v>
      </c>
      <c r="AY990" s="18" t="s">
        <v>146</v>
      </c>
      <c r="BE990" s="200">
        <f>IF(N990="základní",J990,0)</f>
        <v>0</v>
      </c>
      <c r="BF990" s="200">
        <f>IF(N990="snížená",J990,0)</f>
        <v>0</v>
      </c>
      <c r="BG990" s="200">
        <f>IF(N990="zákl. přenesená",J990,0)</f>
        <v>0</v>
      </c>
      <c r="BH990" s="200">
        <f>IF(N990="sníž. přenesená",J990,0)</f>
        <v>0</v>
      </c>
      <c r="BI990" s="200">
        <f>IF(N990="nulová",J990,0)</f>
        <v>0</v>
      </c>
      <c r="BJ990" s="18" t="s">
        <v>80</v>
      </c>
      <c r="BK990" s="200">
        <f>ROUND(I990*H990,2)</f>
        <v>0</v>
      </c>
      <c r="BL990" s="18" t="s">
        <v>239</v>
      </c>
      <c r="BM990" s="199" t="s">
        <v>1591</v>
      </c>
    </row>
    <row r="991" spans="1:65" s="2" customFormat="1" ht="19.5">
      <c r="A991" s="35"/>
      <c r="B991" s="36"/>
      <c r="C991" s="37"/>
      <c r="D991" s="201" t="s">
        <v>155</v>
      </c>
      <c r="E991" s="37"/>
      <c r="F991" s="202" t="s">
        <v>1592</v>
      </c>
      <c r="G991" s="37"/>
      <c r="H991" s="37"/>
      <c r="I991" s="109"/>
      <c r="J991" s="37"/>
      <c r="K991" s="37"/>
      <c r="L991" s="40"/>
      <c r="M991" s="203"/>
      <c r="N991" s="204"/>
      <c r="O991" s="65"/>
      <c r="P991" s="65"/>
      <c r="Q991" s="65"/>
      <c r="R991" s="65"/>
      <c r="S991" s="65"/>
      <c r="T991" s="66"/>
      <c r="U991" s="35"/>
      <c r="V991" s="35"/>
      <c r="W991" s="35"/>
      <c r="X991" s="35"/>
      <c r="Y991" s="35"/>
      <c r="Z991" s="35"/>
      <c r="AA991" s="35"/>
      <c r="AB991" s="35"/>
      <c r="AC991" s="35"/>
      <c r="AD991" s="35"/>
      <c r="AE991" s="35"/>
      <c r="AT991" s="18" t="s">
        <v>155</v>
      </c>
      <c r="AU991" s="18" t="s">
        <v>82</v>
      </c>
    </row>
    <row r="992" spans="1:65" s="2" customFormat="1" ht="24" customHeight="1">
      <c r="A992" s="35"/>
      <c r="B992" s="36"/>
      <c r="C992" s="188" t="s">
        <v>1593</v>
      </c>
      <c r="D992" s="188" t="s">
        <v>148</v>
      </c>
      <c r="E992" s="189" t="s">
        <v>1594</v>
      </c>
      <c r="F992" s="190" t="s">
        <v>1595</v>
      </c>
      <c r="G992" s="191" t="s">
        <v>383</v>
      </c>
      <c r="H992" s="192">
        <v>1</v>
      </c>
      <c r="I992" s="193"/>
      <c r="J992" s="194">
        <f>ROUND(I992*H992,2)</f>
        <v>0</v>
      </c>
      <c r="K992" s="190" t="s">
        <v>19</v>
      </c>
      <c r="L992" s="40"/>
      <c r="M992" s="195" t="s">
        <v>19</v>
      </c>
      <c r="N992" s="196" t="s">
        <v>43</v>
      </c>
      <c r="O992" s="65"/>
      <c r="P992" s="197">
        <f>O992*H992</f>
        <v>0</v>
      </c>
      <c r="Q992" s="197">
        <v>0</v>
      </c>
      <c r="R992" s="197">
        <f>Q992*H992</f>
        <v>0</v>
      </c>
      <c r="S992" s="197">
        <v>0</v>
      </c>
      <c r="T992" s="198">
        <f>S992*H992</f>
        <v>0</v>
      </c>
      <c r="U992" s="35"/>
      <c r="V992" s="35"/>
      <c r="W992" s="35"/>
      <c r="X992" s="35"/>
      <c r="Y992" s="35"/>
      <c r="Z992" s="35"/>
      <c r="AA992" s="35"/>
      <c r="AB992" s="35"/>
      <c r="AC992" s="35"/>
      <c r="AD992" s="35"/>
      <c r="AE992" s="35"/>
      <c r="AR992" s="199" t="s">
        <v>239</v>
      </c>
      <c r="AT992" s="199" t="s">
        <v>148</v>
      </c>
      <c r="AU992" s="199" t="s">
        <v>82</v>
      </c>
      <c r="AY992" s="18" t="s">
        <v>146</v>
      </c>
      <c r="BE992" s="200">
        <f>IF(N992="základní",J992,0)</f>
        <v>0</v>
      </c>
      <c r="BF992" s="200">
        <f>IF(N992="snížená",J992,0)</f>
        <v>0</v>
      </c>
      <c r="BG992" s="200">
        <f>IF(N992="zákl. přenesená",J992,0)</f>
        <v>0</v>
      </c>
      <c r="BH992" s="200">
        <f>IF(N992="sníž. přenesená",J992,0)</f>
        <v>0</v>
      </c>
      <c r="BI992" s="200">
        <f>IF(N992="nulová",J992,0)</f>
        <v>0</v>
      </c>
      <c r="BJ992" s="18" t="s">
        <v>80</v>
      </c>
      <c r="BK992" s="200">
        <f>ROUND(I992*H992,2)</f>
        <v>0</v>
      </c>
      <c r="BL992" s="18" t="s">
        <v>239</v>
      </c>
      <c r="BM992" s="199" t="s">
        <v>1596</v>
      </c>
    </row>
    <row r="993" spans="1:65" s="2" customFormat="1" ht="19.5">
      <c r="A993" s="35"/>
      <c r="B993" s="36"/>
      <c r="C993" s="37"/>
      <c r="D993" s="201" t="s">
        <v>155</v>
      </c>
      <c r="E993" s="37"/>
      <c r="F993" s="202" t="s">
        <v>1597</v>
      </c>
      <c r="G993" s="37"/>
      <c r="H993" s="37"/>
      <c r="I993" s="109"/>
      <c r="J993" s="37"/>
      <c r="K993" s="37"/>
      <c r="L993" s="40"/>
      <c r="M993" s="203"/>
      <c r="N993" s="204"/>
      <c r="O993" s="65"/>
      <c r="P993" s="65"/>
      <c r="Q993" s="65"/>
      <c r="R993" s="65"/>
      <c r="S993" s="65"/>
      <c r="T993" s="66"/>
      <c r="U993" s="35"/>
      <c r="V993" s="35"/>
      <c r="W993" s="35"/>
      <c r="X993" s="35"/>
      <c r="Y993" s="35"/>
      <c r="Z993" s="35"/>
      <c r="AA993" s="35"/>
      <c r="AB993" s="35"/>
      <c r="AC993" s="35"/>
      <c r="AD993" s="35"/>
      <c r="AE993" s="35"/>
      <c r="AT993" s="18" t="s">
        <v>155</v>
      </c>
      <c r="AU993" s="18" t="s">
        <v>82</v>
      </c>
    </row>
    <row r="994" spans="1:65" s="2" customFormat="1" ht="24" customHeight="1">
      <c r="A994" s="35"/>
      <c r="B994" s="36"/>
      <c r="C994" s="188" t="s">
        <v>1598</v>
      </c>
      <c r="D994" s="188" t="s">
        <v>148</v>
      </c>
      <c r="E994" s="189" t="s">
        <v>1599</v>
      </c>
      <c r="F994" s="190" t="s">
        <v>1600</v>
      </c>
      <c r="G994" s="191" t="s">
        <v>383</v>
      </c>
      <c r="H994" s="192">
        <v>1</v>
      </c>
      <c r="I994" s="193"/>
      <c r="J994" s="194">
        <f>ROUND(I994*H994,2)</f>
        <v>0</v>
      </c>
      <c r="K994" s="190" t="s">
        <v>19</v>
      </c>
      <c r="L994" s="40"/>
      <c r="M994" s="195" t="s">
        <v>19</v>
      </c>
      <c r="N994" s="196" t="s">
        <v>43</v>
      </c>
      <c r="O994" s="65"/>
      <c r="P994" s="197">
        <f>O994*H994</f>
        <v>0</v>
      </c>
      <c r="Q994" s="197">
        <v>0</v>
      </c>
      <c r="R994" s="197">
        <f>Q994*H994</f>
        <v>0</v>
      </c>
      <c r="S994" s="197">
        <v>0</v>
      </c>
      <c r="T994" s="198">
        <f>S994*H994</f>
        <v>0</v>
      </c>
      <c r="U994" s="35"/>
      <c r="V994" s="35"/>
      <c r="W994" s="35"/>
      <c r="X994" s="35"/>
      <c r="Y994" s="35"/>
      <c r="Z994" s="35"/>
      <c r="AA994" s="35"/>
      <c r="AB994" s="35"/>
      <c r="AC994" s="35"/>
      <c r="AD994" s="35"/>
      <c r="AE994" s="35"/>
      <c r="AR994" s="199" t="s">
        <v>239</v>
      </c>
      <c r="AT994" s="199" t="s">
        <v>148</v>
      </c>
      <c r="AU994" s="199" t="s">
        <v>82</v>
      </c>
      <c r="AY994" s="18" t="s">
        <v>146</v>
      </c>
      <c r="BE994" s="200">
        <f>IF(N994="základní",J994,0)</f>
        <v>0</v>
      </c>
      <c r="BF994" s="200">
        <f>IF(N994="snížená",J994,0)</f>
        <v>0</v>
      </c>
      <c r="BG994" s="200">
        <f>IF(N994="zákl. přenesená",J994,0)</f>
        <v>0</v>
      </c>
      <c r="BH994" s="200">
        <f>IF(N994="sníž. přenesená",J994,0)</f>
        <v>0</v>
      </c>
      <c r="BI994" s="200">
        <f>IF(N994="nulová",J994,0)</f>
        <v>0</v>
      </c>
      <c r="BJ994" s="18" t="s">
        <v>80</v>
      </c>
      <c r="BK994" s="200">
        <f>ROUND(I994*H994,2)</f>
        <v>0</v>
      </c>
      <c r="BL994" s="18" t="s">
        <v>239</v>
      </c>
      <c r="BM994" s="199" t="s">
        <v>1601</v>
      </c>
    </row>
    <row r="995" spans="1:65" s="2" customFormat="1" ht="19.5">
      <c r="A995" s="35"/>
      <c r="B995" s="36"/>
      <c r="C995" s="37"/>
      <c r="D995" s="201" t="s">
        <v>155</v>
      </c>
      <c r="E995" s="37"/>
      <c r="F995" s="202" t="s">
        <v>1602</v>
      </c>
      <c r="G995" s="37"/>
      <c r="H995" s="37"/>
      <c r="I995" s="109"/>
      <c r="J995" s="37"/>
      <c r="K995" s="37"/>
      <c r="L995" s="40"/>
      <c r="M995" s="203"/>
      <c r="N995" s="204"/>
      <c r="O995" s="65"/>
      <c r="P995" s="65"/>
      <c r="Q995" s="65"/>
      <c r="R995" s="65"/>
      <c r="S995" s="65"/>
      <c r="T995" s="66"/>
      <c r="U995" s="35"/>
      <c r="V995" s="35"/>
      <c r="W995" s="35"/>
      <c r="X995" s="35"/>
      <c r="Y995" s="35"/>
      <c r="Z995" s="35"/>
      <c r="AA995" s="35"/>
      <c r="AB995" s="35"/>
      <c r="AC995" s="35"/>
      <c r="AD995" s="35"/>
      <c r="AE995" s="35"/>
      <c r="AT995" s="18" t="s">
        <v>155</v>
      </c>
      <c r="AU995" s="18" t="s">
        <v>82</v>
      </c>
    </row>
    <row r="996" spans="1:65" s="2" customFormat="1" ht="24" customHeight="1">
      <c r="A996" s="35"/>
      <c r="B996" s="36"/>
      <c r="C996" s="188" t="s">
        <v>1603</v>
      </c>
      <c r="D996" s="188" t="s">
        <v>148</v>
      </c>
      <c r="E996" s="189" t="s">
        <v>1604</v>
      </c>
      <c r="F996" s="190" t="s">
        <v>1605</v>
      </c>
      <c r="G996" s="191" t="s">
        <v>383</v>
      </c>
      <c r="H996" s="192">
        <v>2</v>
      </c>
      <c r="I996" s="193"/>
      <c r="J996" s="194">
        <f>ROUND(I996*H996,2)</f>
        <v>0</v>
      </c>
      <c r="K996" s="190" t="s">
        <v>19</v>
      </c>
      <c r="L996" s="40"/>
      <c r="M996" s="195" t="s">
        <v>19</v>
      </c>
      <c r="N996" s="196" t="s">
        <v>43</v>
      </c>
      <c r="O996" s="65"/>
      <c r="P996" s="197">
        <f>O996*H996</f>
        <v>0</v>
      </c>
      <c r="Q996" s="197">
        <v>0</v>
      </c>
      <c r="R996" s="197">
        <f>Q996*H996</f>
        <v>0</v>
      </c>
      <c r="S996" s="197">
        <v>0</v>
      </c>
      <c r="T996" s="198">
        <f>S996*H996</f>
        <v>0</v>
      </c>
      <c r="U996" s="35"/>
      <c r="V996" s="35"/>
      <c r="W996" s="35"/>
      <c r="X996" s="35"/>
      <c r="Y996" s="35"/>
      <c r="Z996" s="35"/>
      <c r="AA996" s="35"/>
      <c r="AB996" s="35"/>
      <c r="AC996" s="35"/>
      <c r="AD996" s="35"/>
      <c r="AE996" s="35"/>
      <c r="AR996" s="199" t="s">
        <v>239</v>
      </c>
      <c r="AT996" s="199" t="s">
        <v>148</v>
      </c>
      <c r="AU996" s="199" t="s">
        <v>82</v>
      </c>
      <c r="AY996" s="18" t="s">
        <v>146</v>
      </c>
      <c r="BE996" s="200">
        <f>IF(N996="základní",J996,0)</f>
        <v>0</v>
      </c>
      <c r="BF996" s="200">
        <f>IF(N996="snížená",J996,0)</f>
        <v>0</v>
      </c>
      <c r="BG996" s="200">
        <f>IF(N996="zákl. přenesená",J996,0)</f>
        <v>0</v>
      </c>
      <c r="BH996" s="200">
        <f>IF(N996="sníž. přenesená",J996,0)</f>
        <v>0</v>
      </c>
      <c r="BI996" s="200">
        <f>IF(N996="nulová",J996,0)</f>
        <v>0</v>
      </c>
      <c r="BJ996" s="18" t="s">
        <v>80</v>
      </c>
      <c r="BK996" s="200">
        <f>ROUND(I996*H996,2)</f>
        <v>0</v>
      </c>
      <c r="BL996" s="18" t="s">
        <v>239</v>
      </c>
      <c r="BM996" s="199" t="s">
        <v>1606</v>
      </c>
    </row>
    <row r="997" spans="1:65" s="2" customFormat="1" ht="19.5">
      <c r="A997" s="35"/>
      <c r="B997" s="36"/>
      <c r="C997" s="37"/>
      <c r="D997" s="201" t="s">
        <v>155</v>
      </c>
      <c r="E997" s="37"/>
      <c r="F997" s="202" t="s">
        <v>1607</v>
      </c>
      <c r="G997" s="37"/>
      <c r="H997" s="37"/>
      <c r="I997" s="109"/>
      <c r="J997" s="37"/>
      <c r="K997" s="37"/>
      <c r="L997" s="40"/>
      <c r="M997" s="203"/>
      <c r="N997" s="204"/>
      <c r="O997" s="65"/>
      <c r="P997" s="65"/>
      <c r="Q997" s="65"/>
      <c r="R997" s="65"/>
      <c r="S997" s="65"/>
      <c r="T997" s="66"/>
      <c r="U997" s="35"/>
      <c r="V997" s="35"/>
      <c r="W997" s="35"/>
      <c r="X997" s="35"/>
      <c r="Y997" s="35"/>
      <c r="Z997" s="35"/>
      <c r="AA997" s="35"/>
      <c r="AB997" s="35"/>
      <c r="AC997" s="35"/>
      <c r="AD997" s="35"/>
      <c r="AE997" s="35"/>
      <c r="AT997" s="18" t="s">
        <v>155</v>
      </c>
      <c r="AU997" s="18" t="s">
        <v>82</v>
      </c>
    </row>
    <row r="998" spans="1:65" s="2" customFormat="1" ht="24" customHeight="1">
      <c r="A998" s="35"/>
      <c r="B998" s="36"/>
      <c r="C998" s="188" t="s">
        <v>1608</v>
      </c>
      <c r="D998" s="188" t="s">
        <v>148</v>
      </c>
      <c r="E998" s="189" t="s">
        <v>1609</v>
      </c>
      <c r="F998" s="190" t="s">
        <v>1610</v>
      </c>
      <c r="G998" s="191" t="s">
        <v>383</v>
      </c>
      <c r="H998" s="192">
        <v>2</v>
      </c>
      <c r="I998" s="193"/>
      <c r="J998" s="194">
        <f>ROUND(I998*H998,2)</f>
        <v>0</v>
      </c>
      <c r="K998" s="190" t="s">
        <v>19</v>
      </c>
      <c r="L998" s="40"/>
      <c r="M998" s="195" t="s">
        <v>19</v>
      </c>
      <c r="N998" s="196" t="s">
        <v>43</v>
      </c>
      <c r="O998" s="65"/>
      <c r="P998" s="197">
        <f>O998*H998</f>
        <v>0</v>
      </c>
      <c r="Q998" s="197">
        <v>0</v>
      </c>
      <c r="R998" s="197">
        <f>Q998*H998</f>
        <v>0</v>
      </c>
      <c r="S998" s="197">
        <v>0</v>
      </c>
      <c r="T998" s="198">
        <f>S998*H998</f>
        <v>0</v>
      </c>
      <c r="U998" s="35"/>
      <c r="V998" s="35"/>
      <c r="W998" s="35"/>
      <c r="X998" s="35"/>
      <c r="Y998" s="35"/>
      <c r="Z998" s="35"/>
      <c r="AA998" s="35"/>
      <c r="AB998" s="35"/>
      <c r="AC998" s="35"/>
      <c r="AD998" s="35"/>
      <c r="AE998" s="35"/>
      <c r="AR998" s="199" t="s">
        <v>239</v>
      </c>
      <c r="AT998" s="199" t="s">
        <v>148</v>
      </c>
      <c r="AU998" s="199" t="s">
        <v>82</v>
      </c>
      <c r="AY998" s="18" t="s">
        <v>146</v>
      </c>
      <c r="BE998" s="200">
        <f>IF(N998="základní",J998,0)</f>
        <v>0</v>
      </c>
      <c r="BF998" s="200">
        <f>IF(N998="snížená",J998,0)</f>
        <v>0</v>
      </c>
      <c r="BG998" s="200">
        <f>IF(N998="zákl. přenesená",J998,0)</f>
        <v>0</v>
      </c>
      <c r="BH998" s="200">
        <f>IF(N998="sníž. přenesená",J998,0)</f>
        <v>0</v>
      </c>
      <c r="BI998" s="200">
        <f>IF(N998="nulová",J998,0)</f>
        <v>0</v>
      </c>
      <c r="BJ998" s="18" t="s">
        <v>80</v>
      </c>
      <c r="BK998" s="200">
        <f>ROUND(I998*H998,2)</f>
        <v>0</v>
      </c>
      <c r="BL998" s="18" t="s">
        <v>239</v>
      </c>
      <c r="BM998" s="199" t="s">
        <v>1611</v>
      </c>
    </row>
    <row r="999" spans="1:65" s="2" customFormat="1" ht="19.5">
      <c r="A999" s="35"/>
      <c r="B999" s="36"/>
      <c r="C999" s="37"/>
      <c r="D999" s="201" t="s">
        <v>155</v>
      </c>
      <c r="E999" s="37"/>
      <c r="F999" s="202" t="s">
        <v>1612</v>
      </c>
      <c r="G999" s="37"/>
      <c r="H999" s="37"/>
      <c r="I999" s="109"/>
      <c r="J999" s="37"/>
      <c r="K999" s="37"/>
      <c r="L999" s="40"/>
      <c r="M999" s="203"/>
      <c r="N999" s="204"/>
      <c r="O999" s="65"/>
      <c r="P999" s="65"/>
      <c r="Q999" s="65"/>
      <c r="R999" s="65"/>
      <c r="S999" s="65"/>
      <c r="T999" s="66"/>
      <c r="U999" s="35"/>
      <c r="V999" s="35"/>
      <c r="W999" s="35"/>
      <c r="X999" s="35"/>
      <c r="Y999" s="35"/>
      <c r="Z999" s="35"/>
      <c r="AA999" s="35"/>
      <c r="AB999" s="35"/>
      <c r="AC999" s="35"/>
      <c r="AD999" s="35"/>
      <c r="AE999" s="35"/>
      <c r="AT999" s="18" t="s">
        <v>155</v>
      </c>
      <c r="AU999" s="18" t="s">
        <v>82</v>
      </c>
    </row>
    <row r="1000" spans="1:65" s="2" customFormat="1" ht="24" customHeight="1">
      <c r="A1000" s="35"/>
      <c r="B1000" s="36"/>
      <c r="C1000" s="188" t="s">
        <v>1613</v>
      </c>
      <c r="D1000" s="188" t="s">
        <v>148</v>
      </c>
      <c r="E1000" s="189" t="s">
        <v>1614</v>
      </c>
      <c r="F1000" s="190" t="s">
        <v>1615</v>
      </c>
      <c r="G1000" s="191" t="s">
        <v>383</v>
      </c>
      <c r="H1000" s="192">
        <v>3</v>
      </c>
      <c r="I1000" s="193"/>
      <c r="J1000" s="194">
        <f>ROUND(I1000*H1000,2)</f>
        <v>0</v>
      </c>
      <c r="K1000" s="190" t="s">
        <v>19</v>
      </c>
      <c r="L1000" s="40"/>
      <c r="M1000" s="195" t="s">
        <v>19</v>
      </c>
      <c r="N1000" s="196" t="s">
        <v>43</v>
      </c>
      <c r="O1000" s="65"/>
      <c r="P1000" s="197">
        <f>O1000*H1000</f>
        <v>0</v>
      </c>
      <c r="Q1000" s="197">
        <v>0</v>
      </c>
      <c r="R1000" s="197">
        <f>Q1000*H1000</f>
        <v>0</v>
      </c>
      <c r="S1000" s="197">
        <v>0</v>
      </c>
      <c r="T1000" s="198">
        <f>S1000*H1000</f>
        <v>0</v>
      </c>
      <c r="U1000" s="35"/>
      <c r="V1000" s="35"/>
      <c r="W1000" s="35"/>
      <c r="X1000" s="35"/>
      <c r="Y1000" s="35"/>
      <c r="Z1000" s="35"/>
      <c r="AA1000" s="35"/>
      <c r="AB1000" s="35"/>
      <c r="AC1000" s="35"/>
      <c r="AD1000" s="35"/>
      <c r="AE1000" s="35"/>
      <c r="AR1000" s="199" t="s">
        <v>239</v>
      </c>
      <c r="AT1000" s="199" t="s">
        <v>148</v>
      </c>
      <c r="AU1000" s="199" t="s">
        <v>82</v>
      </c>
      <c r="AY1000" s="18" t="s">
        <v>146</v>
      </c>
      <c r="BE1000" s="200">
        <f>IF(N1000="základní",J1000,0)</f>
        <v>0</v>
      </c>
      <c r="BF1000" s="200">
        <f>IF(N1000="snížená",J1000,0)</f>
        <v>0</v>
      </c>
      <c r="BG1000" s="200">
        <f>IF(N1000="zákl. přenesená",J1000,0)</f>
        <v>0</v>
      </c>
      <c r="BH1000" s="200">
        <f>IF(N1000="sníž. přenesená",J1000,0)</f>
        <v>0</v>
      </c>
      <c r="BI1000" s="200">
        <f>IF(N1000="nulová",J1000,0)</f>
        <v>0</v>
      </c>
      <c r="BJ1000" s="18" t="s">
        <v>80</v>
      </c>
      <c r="BK1000" s="200">
        <f>ROUND(I1000*H1000,2)</f>
        <v>0</v>
      </c>
      <c r="BL1000" s="18" t="s">
        <v>239</v>
      </c>
      <c r="BM1000" s="199" t="s">
        <v>1616</v>
      </c>
    </row>
    <row r="1001" spans="1:65" s="2" customFormat="1" ht="19.5">
      <c r="A1001" s="35"/>
      <c r="B1001" s="36"/>
      <c r="C1001" s="37"/>
      <c r="D1001" s="201" t="s">
        <v>155</v>
      </c>
      <c r="E1001" s="37"/>
      <c r="F1001" s="202" t="s">
        <v>1617</v>
      </c>
      <c r="G1001" s="37"/>
      <c r="H1001" s="37"/>
      <c r="I1001" s="109"/>
      <c r="J1001" s="37"/>
      <c r="K1001" s="37"/>
      <c r="L1001" s="40"/>
      <c r="M1001" s="203"/>
      <c r="N1001" s="204"/>
      <c r="O1001" s="65"/>
      <c r="P1001" s="65"/>
      <c r="Q1001" s="65"/>
      <c r="R1001" s="65"/>
      <c r="S1001" s="65"/>
      <c r="T1001" s="66"/>
      <c r="U1001" s="35"/>
      <c r="V1001" s="35"/>
      <c r="W1001" s="35"/>
      <c r="X1001" s="35"/>
      <c r="Y1001" s="35"/>
      <c r="Z1001" s="35"/>
      <c r="AA1001" s="35"/>
      <c r="AB1001" s="35"/>
      <c r="AC1001" s="35"/>
      <c r="AD1001" s="35"/>
      <c r="AE1001" s="35"/>
      <c r="AT1001" s="18" t="s">
        <v>155</v>
      </c>
      <c r="AU1001" s="18" t="s">
        <v>82</v>
      </c>
    </row>
    <row r="1002" spans="1:65" s="2" customFormat="1" ht="24" customHeight="1">
      <c r="A1002" s="35"/>
      <c r="B1002" s="36"/>
      <c r="C1002" s="188" t="s">
        <v>1618</v>
      </c>
      <c r="D1002" s="188" t="s">
        <v>148</v>
      </c>
      <c r="E1002" s="189" t="s">
        <v>1619</v>
      </c>
      <c r="F1002" s="190" t="s">
        <v>1620</v>
      </c>
      <c r="G1002" s="191" t="s">
        <v>383</v>
      </c>
      <c r="H1002" s="192">
        <v>1</v>
      </c>
      <c r="I1002" s="193"/>
      <c r="J1002" s="194">
        <f>ROUND(I1002*H1002,2)</f>
        <v>0</v>
      </c>
      <c r="K1002" s="190" t="s">
        <v>19</v>
      </c>
      <c r="L1002" s="40"/>
      <c r="M1002" s="195" t="s">
        <v>19</v>
      </c>
      <c r="N1002" s="196" t="s">
        <v>43</v>
      </c>
      <c r="O1002" s="65"/>
      <c r="P1002" s="197">
        <f>O1002*H1002</f>
        <v>0</v>
      </c>
      <c r="Q1002" s="197">
        <v>0</v>
      </c>
      <c r="R1002" s="197">
        <f>Q1002*H1002</f>
        <v>0</v>
      </c>
      <c r="S1002" s="197">
        <v>0</v>
      </c>
      <c r="T1002" s="198">
        <f>S1002*H1002</f>
        <v>0</v>
      </c>
      <c r="U1002" s="35"/>
      <c r="V1002" s="35"/>
      <c r="W1002" s="35"/>
      <c r="X1002" s="35"/>
      <c r="Y1002" s="35"/>
      <c r="Z1002" s="35"/>
      <c r="AA1002" s="35"/>
      <c r="AB1002" s="35"/>
      <c r="AC1002" s="35"/>
      <c r="AD1002" s="35"/>
      <c r="AE1002" s="35"/>
      <c r="AR1002" s="199" t="s">
        <v>239</v>
      </c>
      <c r="AT1002" s="199" t="s">
        <v>148</v>
      </c>
      <c r="AU1002" s="199" t="s">
        <v>82</v>
      </c>
      <c r="AY1002" s="18" t="s">
        <v>146</v>
      </c>
      <c r="BE1002" s="200">
        <f>IF(N1002="základní",J1002,0)</f>
        <v>0</v>
      </c>
      <c r="BF1002" s="200">
        <f>IF(N1002="snížená",J1002,0)</f>
        <v>0</v>
      </c>
      <c r="BG1002" s="200">
        <f>IF(N1002="zákl. přenesená",J1002,0)</f>
        <v>0</v>
      </c>
      <c r="BH1002" s="200">
        <f>IF(N1002="sníž. přenesená",J1002,0)</f>
        <v>0</v>
      </c>
      <c r="BI1002" s="200">
        <f>IF(N1002="nulová",J1002,0)</f>
        <v>0</v>
      </c>
      <c r="BJ1002" s="18" t="s">
        <v>80</v>
      </c>
      <c r="BK1002" s="200">
        <f>ROUND(I1002*H1002,2)</f>
        <v>0</v>
      </c>
      <c r="BL1002" s="18" t="s">
        <v>239</v>
      </c>
      <c r="BM1002" s="199" t="s">
        <v>1621</v>
      </c>
    </row>
    <row r="1003" spans="1:65" s="2" customFormat="1" ht="19.5">
      <c r="A1003" s="35"/>
      <c r="B1003" s="36"/>
      <c r="C1003" s="37"/>
      <c r="D1003" s="201" t="s">
        <v>155</v>
      </c>
      <c r="E1003" s="37"/>
      <c r="F1003" s="202" t="s">
        <v>1622</v>
      </c>
      <c r="G1003" s="37"/>
      <c r="H1003" s="37"/>
      <c r="I1003" s="109"/>
      <c r="J1003" s="37"/>
      <c r="K1003" s="37"/>
      <c r="L1003" s="40"/>
      <c r="M1003" s="203"/>
      <c r="N1003" s="204"/>
      <c r="O1003" s="65"/>
      <c r="P1003" s="65"/>
      <c r="Q1003" s="65"/>
      <c r="R1003" s="65"/>
      <c r="S1003" s="65"/>
      <c r="T1003" s="66"/>
      <c r="U1003" s="35"/>
      <c r="V1003" s="35"/>
      <c r="W1003" s="35"/>
      <c r="X1003" s="35"/>
      <c r="Y1003" s="35"/>
      <c r="Z1003" s="35"/>
      <c r="AA1003" s="35"/>
      <c r="AB1003" s="35"/>
      <c r="AC1003" s="35"/>
      <c r="AD1003" s="35"/>
      <c r="AE1003" s="35"/>
      <c r="AT1003" s="18" t="s">
        <v>155</v>
      </c>
      <c r="AU1003" s="18" t="s">
        <v>82</v>
      </c>
    </row>
    <row r="1004" spans="1:65" s="2" customFormat="1" ht="24" customHeight="1">
      <c r="A1004" s="35"/>
      <c r="B1004" s="36"/>
      <c r="C1004" s="188" t="s">
        <v>1623</v>
      </c>
      <c r="D1004" s="188" t="s">
        <v>148</v>
      </c>
      <c r="E1004" s="189" t="s">
        <v>1624</v>
      </c>
      <c r="F1004" s="190" t="s">
        <v>1625</v>
      </c>
      <c r="G1004" s="191" t="s">
        <v>383</v>
      </c>
      <c r="H1004" s="192">
        <v>1</v>
      </c>
      <c r="I1004" s="193"/>
      <c r="J1004" s="194">
        <f>ROUND(I1004*H1004,2)</f>
        <v>0</v>
      </c>
      <c r="K1004" s="190" t="s">
        <v>19</v>
      </c>
      <c r="L1004" s="40"/>
      <c r="M1004" s="195" t="s">
        <v>19</v>
      </c>
      <c r="N1004" s="196" t="s">
        <v>43</v>
      </c>
      <c r="O1004" s="65"/>
      <c r="P1004" s="197">
        <f>O1004*H1004</f>
        <v>0</v>
      </c>
      <c r="Q1004" s="197">
        <v>0</v>
      </c>
      <c r="R1004" s="197">
        <f>Q1004*H1004</f>
        <v>0</v>
      </c>
      <c r="S1004" s="197">
        <v>0</v>
      </c>
      <c r="T1004" s="198">
        <f>S1004*H1004</f>
        <v>0</v>
      </c>
      <c r="U1004" s="35"/>
      <c r="V1004" s="35"/>
      <c r="W1004" s="35"/>
      <c r="X1004" s="35"/>
      <c r="Y1004" s="35"/>
      <c r="Z1004" s="35"/>
      <c r="AA1004" s="35"/>
      <c r="AB1004" s="35"/>
      <c r="AC1004" s="35"/>
      <c r="AD1004" s="35"/>
      <c r="AE1004" s="35"/>
      <c r="AR1004" s="199" t="s">
        <v>239</v>
      </c>
      <c r="AT1004" s="199" t="s">
        <v>148</v>
      </c>
      <c r="AU1004" s="199" t="s">
        <v>82</v>
      </c>
      <c r="AY1004" s="18" t="s">
        <v>146</v>
      </c>
      <c r="BE1004" s="200">
        <f>IF(N1004="základní",J1004,0)</f>
        <v>0</v>
      </c>
      <c r="BF1004" s="200">
        <f>IF(N1004="snížená",J1004,0)</f>
        <v>0</v>
      </c>
      <c r="BG1004" s="200">
        <f>IF(N1004="zákl. přenesená",J1004,0)</f>
        <v>0</v>
      </c>
      <c r="BH1004" s="200">
        <f>IF(N1004="sníž. přenesená",J1004,0)</f>
        <v>0</v>
      </c>
      <c r="BI1004" s="200">
        <f>IF(N1004="nulová",J1004,0)</f>
        <v>0</v>
      </c>
      <c r="BJ1004" s="18" t="s">
        <v>80</v>
      </c>
      <c r="BK1004" s="200">
        <f>ROUND(I1004*H1004,2)</f>
        <v>0</v>
      </c>
      <c r="BL1004" s="18" t="s">
        <v>239</v>
      </c>
      <c r="BM1004" s="199" t="s">
        <v>1626</v>
      </c>
    </row>
    <row r="1005" spans="1:65" s="2" customFormat="1" ht="19.5">
      <c r="A1005" s="35"/>
      <c r="B1005" s="36"/>
      <c r="C1005" s="37"/>
      <c r="D1005" s="201" t="s">
        <v>155</v>
      </c>
      <c r="E1005" s="37"/>
      <c r="F1005" s="202" t="s">
        <v>1627</v>
      </c>
      <c r="G1005" s="37"/>
      <c r="H1005" s="37"/>
      <c r="I1005" s="109"/>
      <c r="J1005" s="37"/>
      <c r="K1005" s="37"/>
      <c r="L1005" s="40"/>
      <c r="M1005" s="203"/>
      <c r="N1005" s="204"/>
      <c r="O1005" s="65"/>
      <c r="P1005" s="65"/>
      <c r="Q1005" s="65"/>
      <c r="R1005" s="65"/>
      <c r="S1005" s="65"/>
      <c r="T1005" s="66"/>
      <c r="U1005" s="35"/>
      <c r="V1005" s="35"/>
      <c r="W1005" s="35"/>
      <c r="X1005" s="35"/>
      <c r="Y1005" s="35"/>
      <c r="Z1005" s="35"/>
      <c r="AA1005" s="35"/>
      <c r="AB1005" s="35"/>
      <c r="AC1005" s="35"/>
      <c r="AD1005" s="35"/>
      <c r="AE1005" s="35"/>
      <c r="AT1005" s="18" t="s">
        <v>155</v>
      </c>
      <c r="AU1005" s="18" t="s">
        <v>82</v>
      </c>
    </row>
    <row r="1006" spans="1:65" s="2" customFormat="1" ht="24" customHeight="1">
      <c r="A1006" s="35"/>
      <c r="B1006" s="36"/>
      <c r="C1006" s="188" t="s">
        <v>1628</v>
      </c>
      <c r="D1006" s="188" t="s">
        <v>148</v>
      </c>
      <c r="E1006" s="189" t="s">
        <v>1629</v>
      </c>
      <c r="F1006" s="190" t="s">
        <v>1630</v>
      </c>
      <c r="G1006" s="191" t="s">
        <v>383</v>
      </c>
      <c r="H1006" s="192">
        <v>1</v>
      </c>
      <c r="I1006" s="193"/>
      <c r="J1006" s="194">
        <f>ROUND(I1006*H1006,2)</f>
        <v>0</v>
      </c>
      <c r="K1006" s="190" t="s">
        <v>19</v>
      </c>
      <c r="L1006" s="40"/>
      <c r="M1006" s="195" t="s">
        <v>19</v>
      </c>
      <c r="N1006" s="196" t="s">
        <v>43</v>
      </c>
      <c r="O1006" s="65"/>
      <c r="P1006" s="197">
        <f>O1006*H1006</f>
        <v>0</v>
      </c>
      <c r="Q1006" s="197">
        <v>0</v>
      </c>
      <c r="R1006" s="197">
        <f>Q1006*H1006</f>
        <v>0</v>
      </c>
      <c r="S1006" s="197">
        <v>0</v>
      </c>
      <c r="T1006" s="198">
        <f>S1006*H1006</f>
        <v>0</v>
      </c>
      <c r="U1006" s="35"/>
      <c r="V1006" s="35"/>
      <c r="W1006" s="35"/>
      <c r="X1006" s="35"/>
      <c r="Y1006" s="35"/>
      <c r="Z1006" s="35"/>
      <c r="AA1006" s="35"/>
      <c r="AB1006" s="35"/>
      <c r="AC1006" s="35"/>
      <c r="AD1006" s="35"/>
      <c r="AE1006" s="35"/>
      <c r="AR1006" s="199" t="s">
        <v>239</v>
      </c>
      <c r="AT1006" s="199" t="s">
        <v>148</v>
      </c>
      <c r="AU1006" s="199" t="s">
        <v>82</v>
      </c>
      <c r="AY1006" s="18" t="s">
        <v>146</v>
      </c>
      <c r="BE1006" s="200">
        <f>IF(N1006="základní",J1006,0)</f>
        <v>0</v>
      </c>
      <c r="BF1006" s="200">
        <f>IF(N1006="snížená",J1006,0)</f>
        <v>0</v>
      </c>
      <c r="BG1006" s="200">
        <f>IF(N1006="zákl. přenesená",J1006,0)</f>
        <v>0</v>
      </c>
      <c r="BH1006" s="200">
        <f>IF(N1006="sníž. přenesená",J1006,0)</f>
        <v>0</v>
      </c>
      <c r="BI1006" s="200">
        <f>IF(N1006="nulová",J1006,0)</f>
        <v>0</v>
      </c>
      <c r="BJ1006" s="18" t="s">
        <v>80</v>
      </c>
      <c r="BK1006" s="200">
        <f>ROUND(I1006*H1006,2)</f>
        <v>0</v>
      </c>
      <c r="BL1006" s="18" t="s">
        <v>239</v>
      </c>
      <c r="BM1006" s="199" t="s">
        <v>1631</v>
      </c>
    </row>
    <row r="1007" spans="1:65" s="2" customFormat="1" ht="19.5">
      <c r="A1007" s="35"/>
      <c r="B1007" s="36"/>
      <c r="C1007" s="37"/>
      <c r="D1007" s="201" t="s">
        <v>155</v>
      </c>
      <c r="E1007" s="37"/>
      <c r="F1007" s="202" t="s">
        <v>1632</v>
      </c>
      <c r="G1007" s="37"/>
      <c r="H1007" s="37"/>
      <c r="I1007" s="109"/>
      <c r="J1007" s="37"/>
      <c r="K1007" s="37"/>
      <c r="L1007" s="40"/>
      <c r="M1007" s="203"/>
      <c r="N1007" s="204"/>
      <c r="O1007" s="65"/>
      <c r="P1007" s="65"/>
      <c r="Q1007" s="65"/>
      <c r="R1007" s="65"/>
      <c r="S1007" s="65"/>
      <c r="T1007" s="66"/>
      <c r="U1007" s="35"/>
      <c r="V1007" s="35"/>
      <c r="W1007" s="35"/>
      <c r="X1007" s="35"/>
      <c r="Y1007" s="35"/>
      <c r="Z1007" s="35"/>
      <c r="AA1007" s="35"/>
      <c r="AB1007" s="35"/>
      <c r="AC1007" s="35"/>
      <c r="AD1007" s="35"/>
      <c r="AE1007" s="35"/>
      <c r="AT1007" s="18" t="s">
        <v>155</v>
      </c>
      <c r="AU1007" s="18" t="s">
        <v>82</v>
      </c>
    </row>
    <row r="1008" spans="1:65" s="2" customFormat="1" ht="24" customHeight="1">
      <c r="A1008" s="35"/>
      <c r="B1008" s="36"/>
      <c r="C1008" s="188" t="s">
        <v>1633</v>
      </c>
      <c r="D1008" s="188" t="s">
        <v>148</v>
      </c>
      <c r="E1008" s="189" t="s">
        <v>1634</v>
      </c>
      <c r="F1008" s="190" t="s">
        <v>1635</v>
      </c>
      <c r="G1008" s="191" t="s">
        <v>383</v>
      </c>
      <c r="H1008" s="192">
        <v>1</v>
      </c>
      <c r="I1008" s="193"/>
      <c r="J1008" s="194">
        <f>ROUND(I1008*H1008,2)</f>
        <v>0</v>
      </c>
      <c r="K1008" s="190" t="s">
        <v>19</v>
      </c>
      <c r="L1008" s="40"/>
      <c r="M1008" s="195" t="s">
        <v>19</v>
      </c>
      <c r="N1008" s="196" t="s">
        <v>43</v>
      </c>
      <c r="O1008" s="65"/>
      <c r="P1008" s="197">
        <f>O1008*H1008</f>
        <v>0</v>
      </c>
      <c r="Q1008" s="197">
        <v>0</v>
      </c>
      <c r="R1008" s="197">
        <f>Q1008*H1008</f>
        <v>0</v>
      </c>
      <c r="S1008" s="197">
        <v>0</v>
      </c>
      <c r="T1008" s="198">
        <f>S1008*H1008</f>
        <v>0</v>
      </c>
      <c r="U1008" s="35"/>
      <c r="V1008" s="35"/>
      <c r="W1008" s="35"/>
      <c r="X1008" s="35"/>
      <c r="Y1008" s="35"/>
      <c r="Z1008" s="35"/>
      <c r="AA1008" s="35"/>
      <c r="AB1008" s="35"/>
      <c r="AC1008" s="35"/>
      <c r="AD1008" s="35"/>
      <c r="AE1008" s="35"/>
      <c r="AR1008" s="199" t="s">
        <v>239</v>
      </c>
      <c r="AT1008" s="199" t="s">
        <v>148</v>
      </c>
      <c r="AU1008" s="199" t="s">
        <v>82</v>
      </c>
      <c r="AY1008" s="18" t="s">
        <v>146</v>
      </c>
      <c r="BE1008" s="200">
        <f>IF(N1008="základní",J1008,0)</f>
        <v>0</v>
      </c>
      <c r="BF1008" s="200">
        <f>IF(N1008="snížená",J1008,0)</f>
        <v>0</v>
      </c>
      <c r="BG1008" s="200">
        <f>IF(N1008="zákl. přenesená",J1008,0)</f>
        <v>0</v>
      </c>
      <c r="BH1008" s="200">
        <f>IF(N1008="sníž. přenesená",J1008,0)</f>
        <v>0</v>
      </c>
      <c r="BI1008" s="200">
        <f>IF(N1008="nulová",J1008,0)</f>
        <v>0</v>
      </c>
      <c r="BJ1008" s="18" t="s">
        <v>80</v>
      </c>
      <c r="BK1008" s="200">
        <f>ROUND(I1008*H1008,2)</f>
        <v>0</v>
      </c>
      <c r="BL1008" s="18" t="s">
        <v>239</v>
      </c>
      <c r="BM1008" s="199" t="s">
        <v>1636</v>
      </c>
    </row>
    <row r="1009" spans="1:65" s="2" customFormat="1" ht="19.5">
      <c r="A1009" s="35"/>
      <c r="B1009" s="36"/>
      <c r="C1009" s="37"/>
      <c r="D1009" s="201" t="s">
        <v>155</v>
      </c>
      <c r="E1009" s="37"/>
      <c r="F1009" s="202" t="s">
        <v>1637</v>
      </c>
      <c r="G1009" s="37"/>
      <c r="H1009" s="37"/>
      <c r="I1009" s="109"/>
      <c r="J1009" s="37"/>
      <c r="K1009" s="37"/>
      <c r="L1009" s="40"/>
      <c r="M1009" s="203"/>
      <c r="N1009" s="204"/>
      <c r="O1009" s="65"/>
      <c r="P1009" s="65"/>
      <c r="Q1009" s="65"/>
      <c r="R1009" s="65"/>
      <c r="S1009" s="65"/>
      <c r="T1009" s="66"/>
      <c r="U1009" s="35"/>
      <c r="V1009" s="35"/>
      <c r="W1009" s="35"/>
      <c r="X1009" s="35"/>
      <c r="Y1009" s="35"/>
      <c r="Z1009" s="35"/>
      <c r="AA1009" s="35"/>
      <c r="AB1009" s="35"/>
      <c r="AC1009" s="35"/>
      <c r="AD1009" s="35"/>
      <c r="AE1009" s="35"/>
      <c r="AT1009" s="18" t="s">
        <v>155</v>
      </c>
      <c r="AU1009" s="18" t="s">
        <v>82</v>
      </c>
    </row>
    <row r="1010" spans="1:65" s="2" customFormat="1" ht="24" customHeight="1">
      <c r="A1010" s="35"/>
      <c r="B1010" s="36"/>
      <c r="C1010" s="188" t="s">
        <v>1638</v>
      </c>
      <c r="D1010" s="188" t="s">
        <v>148</v>
      </c>
      <c r="E1010" s="189" t="s">
        <v>1639</v>
      </c>
      <c r="F1010" s="190" t="s">
        <v>1640</v>
      </c>
      <c r="G1010" s="191" t="s">
        <v>383</v>
      </c>
      <c r="H1010" s="192">
        <v>2</v>
      </c>
      <c r="I1010" s="193"/>
      <c r="J1010" s="194">
        <f>ROUND(I1010*H1010,2)</f>
        <v>0</v>
      </c>
      <c r="K1010" s="190" t="s">
        <v>19</v>
      </c>
      <c r="L1010" s="40"/>
      <c r="M1010" s="195" t="s">
        <v>19</v>
      </c>
      <c r="N1010" s="196" t="s">
        <v>43</v>
      </c>
      <c r="O1010" s="65"/>
      <c r="P1010" s="197">
        <f>O1010*H1010</f>
        <v>0</v>
      </c>
      <c r="Q1010" s="197">
        <v>0</v>
      </c>
      <c r="R1010" s="197">
        <f>Q1010*H1010</f>
        <v>0</v>
      </c>
      <c r="S1010" s="197">
        <v>0</v>
      </c>
      <c r="T1010" s="198">
        <f>S1010*H1010</f>
        <v>0</v>
      </c>
      <c r="U1010" s="35"/>
      <c r="V1010" s="35"/>
      <c r="W1010" s="35"/>
      <c r="X1010" s="35"/>
      <c r="Y1010" s="35"/>
      <c r="Z1010" s="35"/>
      <c r="AA1010" s="35"/>
      <c r="AB1010" s="35"/>
      <c r="AC1010" s="35"/>
      <c r="AD1010" s="35"/>
      <c r="AE1010" s="35"/>
      <c r="AR1010" s="199" t="s">
        <v>239</v>
      </c>
      <c r="AT1010" s="199" t="s">
        <v>148</v>
      </c>
      <c r="AU1010" s="199" t="s">
        <v>82</v>
      </c>
      <c r="AY1010" s="18" t="s">
        <v>146</v>
      </c>
      <c r="BE1010" s="200">
        <f>IF(N1010="základní",J1010,0)</f>
        <v>0</v>
      </c>
      <c r="BF1010" s="200">
        <f>IF(N1010="snížená",J1010,0)</f>
        <v>0</v>
      </c>
      <c r="BG1010" s="200">
        <f>IF(N1010="zákl. přenesená",J1010,0)</f>
        <v>0</v>
      </c>
      <c r="BH1010" s="200">
        <f>IF(N1010="sníž. přenesená",J1010,0)</f>
        <v>0</v>
      </c>
      <c r="BI1010" s="200">
        <f>IF(N1010="nulová",J1010,0)</f>
        <v>0</v>
      </c>
      <c r="BJ1010" s="18" t="s">
        <v>80</v>
      </c>
      <c r="BK1010" s="200">
        <f>ROUND(I1010*H1010,2)</f>
        <v>0</v>
      </c>
      <c r="BL1010" s="18" t="s">
        <v>239</v>
      </c>
      <c r="BM1010" s="199" t="s">
        <v>1641</v>
      </c>
    </row>
    <row r="1011" spans="1:65" s="2" customFormat="1" ht="19.5">
      <c r="A1011" s="35"/>
      <c r="B1011" s="36"/>
      <c r="C1011" s="37"/>
      <c r="D1011" s="201" t="s">
        <v>155</v>
      </c>
      <c r="E1011" s="37"/>
      <c r="F1011" s="202" t="s">
        <v>1642</v>
      </c>
      <c r="G1011" s="37"/>
      <c r="H1011" s="37"/>
      <c r="I1011" s="109"/>
      <c r="J1011" s="37"/>
      <c r="K1011" s="37"/>
      <c r="L1011" s="40"/>
      <c r="M1011" s="203"/>
      <c r="N1011" s="204"/>
      <c r="O1011" s="65"/>
      <c r="P1011" s="65"/>
      <c r="Q1011" s="65"/>
      <c r="R1011" s="65"/>
      <c r="S1011" s="65"/>
      <c r="T1011" s="66"/>
      <c r="U1011" s="35"/>
      <c r="V1011" s="35"/>
      <c r="W1011" s="35"/>
      <c r="X1011" s="35"/>
      <c r="Y1011" s="35"/>
      <c r="Z1011" s="35"/>
      <c r="AA1011" s="35"/>
      <c r="AB1011" s="35"/>
      <c r="AC1011" s="35"/>
      <c r="AD1011" s="35"/>
      <c r="AE1011" s="35"/>
      <c r="AT1011" s="18" t="s">
        <v>155</v>
      </c>
      <c r="AU1011" s="18" t="s">
        <v>82</v>
      </c>
    </row>
    <row r="1012" spans="1:65" s="2" customFormat="1" ht="24" customHeight="1">
      <c r="A1012" s="35"/>
      <c r="B1012" s="36"/>
      <c r="C1012" s="188" t="s">
        <v>1643</v>
      </c>
      <c r="D1012" s="188" t="s">
        <v>148</v>
      </c>
      <c r="E1012" s="189" t="s">
        <v>1644</v>
      </c>
      <c r="F1012" s="190" t="s">
        <v>1645</v>
      </c>
      <c r="G1012" s="191" t="s">
        <v>383</v>
      </c>
      <c r="H1012" s="192">
        <v>4</v>
      </c>
      <c r="I1012" s="193"/>
      <c r="J1012" s="194">
        <f>ROUND(I1012*H1012,2)</f>
        <v>0</v>
      </c>
      <c r="K1012" s="190" t="s">
        <v>19</v>
      </c>
      <c r="L1012" s="40"/>
      <c r="M1012" s="195" t="s">
        <v>19</v>
      </c>
      <c r="N1012" s="196" t="s">
        <v>43</v>
      </c>
      <c r="O1012" s="65"/>
      <c r="P1012" s="197">
        <f>O1012*H1012</f>
        <v>0</v>
      </c>
      <c r="Q1012" s="197">
        <v>0</v>
      </c>
      <c r="R1012" s="197">
        <f>Q1012*H1012</f>
        <v>0</v>
      </c>
      <c r="S1012" s="197">
        <v>0</v>
      </c>
      <c r="T1012" s="198">
        <f>S1012*H1012</f>
        <v>0</v>
      </c>
      <c r="U1012" s="35"/>
      <c r="V1012" s="35"/>
      <c r="W1012" s="35"/>
      <c r="X1012" s="35"/>
      <c r="Y1012" s="35"/>
      <c r="Z1012" s="35"/>
      <c r="AA1012" s="35"/>
      <c r="AB1012" s="35"/>
      <c r="AC1012" s="35"/>
      <c r="AD1012" s="35"/>
      <c r="AE1012" s="35"/>
      <c r="AR1012" s="199" t="s">
        <v>239</v>
      </c>
      <c r="AT1012" s="199" t="s">
        <v>148</v>
      </c>
      <c r="AU1012" s="199" t="s">
        <v>82</v>
      </c>
      <c r="AY1012" s="18" t="s">
        <v>146</v>
      </c>
      <c r="BE1012" s="200">
        <f>IF(N1012="základní",J1012,0)</f>
        <v>0</v>
      </c>
      <c r="BF1012" s="200">
        <f>IF(N1012="snížená",J1012,0)</f>
        <v>0</v>
      </c>
      <c r="BG1012" s="200">
        <f>IF(N1012="zákl. přenesená",J1012,0)</f>
        <v>0</v>
      </c>
      <c r="BH1012" s="200">
        <f>IF(N1012="sníž. přenesená",J1012,0)</f>
        <v>0</v>
      </c>
      <c r="BI1012" s="200">
        <f>IF(N1012="nulová",J1012,0)</f>
        <v>0</v>
      </c>
      <c r="BJ1012" s="18" t="s">
        <v>80</v>
      </c>
      <c r="BK1012" s="200">
        <f>ROUND(I1012*H1012,2)</f>
        <v>0</v>
      </c>
      <c r="BL1012" s="18" t="s">
        <v>239</v>
      </c>
      <c r="BM1012" s="199" t="s">
        <v>1646</v>
      </c>
    </row>
    <row r="1013" spans="1:65" s="2" customFormat="1" ht="19.5">
      <c r="A1013" s="35"/>
      <c r="B1013" s="36"/>
      <c r="C1013" s="37"/>
      <c r="D1013" s="201" t="s">
        <v>155</v>
      </c>
      <c r="E1013" s="37"/>
      <c r="F1013" s="202" t="s">
        <v>1647</v>
      </c>
      <c r="G1013" s="37"/>
      <c r="H1013" s="37"/>
      <c r="I1013" s="109"/>
      <c r="J1013" s="37"/>
      <c r="K1013" s="37"/>
      <c r="L1013" s="40"/>
      <c r="M1013" s="203"/>
      <c r="N1013" s="204"/>
      <c r="O1013" s="65"/>
      <c r="P1013" s="65"/>
      <c r="Q1013" s="65"/>
      <c r="R1013" s="65"/>
      <c r="S1013" s="65"/>
      <c r="T1013" s="66"/>
      <c r="U1013" s="35"/>
      <c r="V1013" s="35"/>
      <c r="W1013" s="35"/>
      <c r="X1013" s="35"/>
      <c r="Y1013" s="35"/>
      <c r="Z1013" s="35"/>
      <c r="AA1013" s="35"/>
      <c r="AB1013" s="35"/>
      <c r="AC1013" s="35"/>
      <c r="AD1013" s="35"/>
      <c r="AE1013" s="35"/>
      <c r="AT1013" s="18" t="s">
        <v>155</v>
      </c>
      <c r="AU1013" s="18" t="s">
        <v>82</v>
      </c>
    </row>
    <row r="1014" spans="1:65" s="2" customFormat="1" ht="24" customHeight="1">
      <c r="A1014" s="35"/>
      <c r="B1014" s="36"/>
      <c r="C1014" s="188" t="s">
        <v>1648</v>
      </c>
      <c r="D1014" s="188" t="s">
        <v>148</v>
      </c>
      <c r="E1014" s="189" t="s">
        <v>1649</v>
      </c>
      <c r="F1014" s="190" t="s">
        <v>1650</v>
      </c>
      <c r="G1014" s="191" t="s">
        <v>383</v>
      </c>
      <c r="H1014" s="192">
        <v>1</v>
      </c>
      <c r="I1014" s="193"/>
      <c r="J1014" s="194">
        <f>ROUND(I1014*H1014,2)</f>
        <v>0</v>
      </c>
      <c r="K1014" s="190" t="s">
        <v>19</v>
      </c>
      <c r="L1014" s="40"/>
      <c r="M1014" s="195" t="s">
        <v>19</v>
      </c>
      <c r="N1014" s="196" t="s">
        <v>43</v>
      </c>
      <c r="O1014" s="65"/>
      <c r="P1014" s="197">
        <f>O1014*H1014</f>
        <v>0</v>
      </c>
      <c r="Q1014" s="197">
        <v>0</v>
      </c>
      <c r="R1014" s="197">
        <f>Q1014*H1014</f>
        <v>0</v>
      </c>
      <c r="S1014" s="197">
        <v>0</v>
      </c>
      <c r="T1014" s="198">
        <f>S1014*H1014</f>
        <v>0</v>
      </c>
      <c r="U1014" s="35"/>
      <c r="V1014" s="35"/>
      <c r="W1014" s="35"/>
      <c r="X1014" s="35"/>
      <c r="Y1014" s="35"/>
      <c r="Z1014" s="35"/>
      <c r="AA1014" s="35"/>
      <c r="AB1014" s="35"/>
      <c r="AC1014" s="35"/>
      <c r="AD1014" s="35"/>
      <c r="AE1014" s="35"/>
      <c r="AR1014" s="199" t="s">
        <v>239</v>
      </c>
      <c r="AT1014" s="199" t="s">
        <v>148</v>
      </c>
      <c r="AU1014" s="199" t="s">
        <v>82</v>
      </c>
      <c r="AY1014" s="18" t="s">
        <v>146</v>
      </c>
      <c r="BE1014" s="200">
        <f>IF(N1014="základní",J1014,0)</f>
        <v>0</v>
      </c>
      <c r="BF1014" s="200">
        <f>IF(N1014="snížená",J1014,0)</f>
        <v>0</v>
      </c>
      <c r="BG1014" s="200">
        <f>IF(N1014="zákl. přenesená",J1014,0)</f>
        <v>0</v>
      </c>
      <c r="BH1014" s="200">
        <f>IF(N1014="sníž. přenesená",J1014,0)</f>
        <v>0</v>
      </c>
      <c r="BI1014" s="200">
        <f>IF(N1014="nulová",J1014,0)</f>
        <v>0</v>
      </c>
      <c r="BJ1014" s="18" t="s">
        <v>80</v>
      </c>
      <c r="BK1014" s="200">
        <f>ROUND(I1014*H1014,2)</f>
        <v>0</v>
      </c>
      <c r="BL1014" s="18" t="s">
        <v>239</v>
      </c>
      <c r="BM1014" s="199" t="s">
        <v>1651</v>
      </c>
    </row>
    <row r="1015" spans="1:65" s="2" customFormat="1" ht="19.5">
      <c r="A1015" s="35"/>
      <c r="B1015" s="36"/>
      <c r="C1015" s="37"/>
      <c r="D1015" s="201" t="s">
        <v>155</v>
      </c>
      <c r="E1015" s="37"/>
      <c r="F1015" s="202" t="s">
        <v>1652</v>
      </c>
      <c r="G1015" s="37"/>
      <c r="H1015" s="37"/>
      <c r="I1015" s="109"/>
      <c r="J1015" s="37"/>
      <c r="K1015" s="37"/>
      <c r="L1015" s="40"/>
      <c r="M1015" s="203"/>
      <c r="N1015" s="204"/>
      <c r="O1015" s="65"/>
      <c r="P1015" s="65"/>
      <c r="Q1015" s="65"/>
      <c r="R1015" s="65"/>
      <c r="S1015" s="65"/>
      <c r="T1015" s="66"/>
      <c r="U1015" s="35"/>
      <c r="V1015" s="35"/>
      <c r="W1015" s="35"/>
      <c r="X1015" s="35"/>
      <c r="Y1015" s="35"/>
      <c r="Z1015" s="35"/>
      <c r="AA1015" s="35"/>
      <c r="AB1015" s="35"/>
      <c r="AC1015" s="35"/>
      <c r="AD1015" s="35"/>
      <c r="AE1015" s="35"/>
      <c r="AT1015" s="18" t="s">
        <v>155</v>
      </c>
      <c r="AU1015" s="18" t="s">
        <v>82</v>
      </c>
    </row>
    <row r="1016" spans="1:65" s="2" customFormat="1" ht="24" customHeight="1">
      <c r="A1016" s="35"/>
      <c r="B1016" s="36"/>
      <c r="C1016" s="188" t="s">
        <v>1653</v>
      </c>
      <c r="D1016" s="188" t="s">
        <v>148</v>
      </c>
      <c r="E1016" s="189" t="s">
        <v>1654</v>
      </c>
      <c r="F1016" s="190" t="s">
        <v>1655</v>
      </c>
      <c r="G1016" s="191" t="s">
        <v>383</v>
      </c>
      <c r="H1016" s="192">
        <v>1</v>
      </c>
      <c r="I1016" s="193"/>
      <c r="J1016" s="194">
        <f>ROUND(I1016*H1016,2)</f>
        <v>0</v>
      </c>
      <c r="K1016" s="190" t="s">
        <v>19</v>
      </c>
      <c r="L1016" s="40"/>
      <c r="M1016" s="195" t="s">
        <v>19</v>
      </c>
      <c r="N1016" s="196" t="s">
        <v>43</v>
      </c>
      <c r="O1016" s="65"/>
      <c r="P1016" s="197">
        <f>O1016*H1016</f>
        <v>0</v>
      </c>
      <c r="Q1016" s="197">
        <v>0</v>
      </c>
      <c r="R1016" s="197">
        <f>Q1016*H1016</f>
        <v>0</v>
      </c>
      <c r="S1016" s="197">
        <v>0</v>
      </c>
      <c r="T1016" s="198">
        <f>S1016*H1016</f>
        <v>0</v>
      </c>
      <c r="U1016" s="35"/>
      <c r="V1016" s="35"/>
      <c r="W1016" s="35"/>
      <c r="X1016" s="35"/>
      <c r="Y1016" s="35"/>
      <c r="Z1016" s="35"/>
      <c r="AA1016" s="35"/>
      <c r="AB1016" s="35"/>
      <c r="AC1016" s="35"/>
      <c r="AD1016" s="35"/>
      <c r="AE1016" s="35"/>
      <c r="AR1016" s="199" t="s">
        <v>239</v>
      </c>
      <c r="AT1016" s="199" t="s">
        <v>148</v>
      </c>
      <c r="AU1016" s="199" t="s">
        <v>82</v>
      </c>
      <c r="AY1016" s="18" t="s">
        <v>146</v>
      </c>
      <c r="BE1016" s="200">
        <f>IF(N1016="základní",J1016,0)</f>
        <v>0</v>
      </c>
      <c r="BF1016" s="200">
        <f>IF(N1016="snížená",J1016,0)</f>
        <v>0</v>
      </c>
      <c r="BG1016" s="200">
        <f>IF(N1016="zákl. přenesená",J1016,0)</f>
        <v>0</v>
      </c>
      <c r="BH1016" s="200">
        <f>IF(N1016="sníž. přenesená",J1016,0)</f>
        <v>0</v>
      </c>
      <c r="BI1016" s="200">
        <f>IF(N1016="nulová",J1016,0)</f>
        <v>0</v>
      </c>
      <c r="BJ1016" s="18" t="s">
        <v>80</v>
      </c>
      <c r="BK1016" s="200">
        <f>ROUND(I1016*H1016,2)</f>
        <v>0</v>
      </c>
      <c r="BL1016" s="18" t="s">
        <v>239</v>
      </c>
      <c r="BM1016" s="199" t="s">
        <v>1656</v>
      </c>
    </row>
    <row r="1017" spans="1:65" s="2" customFormat="1" ht="19.5">
      <c r="A1017" s="35"/>
      <c r="B1017" s="36"/>
      <c r="C1017" s="37"/>
      <c r="D1017" s="201" t="s">
        <v>155</v>
      </c>
      <c r="E1017" s="37"/>
      <c r="F1017" s="202" t="s">
        <v>1657</v>
      </c>
      <c r="G1017" s="37"/>
      <c r="H1017" s="37"/>
      <c r="I1017" s="109"/>
      <c r="J1017" s="37"/>
      <c r="K1017" s="37"/>
      <c r="L1017" s="40"/>
      <c r="M1017" s="203"/>
      <c r="N1017" s="204"/>
      <c r="O1017" s="65"/>
      <c r="P1017" s="65"/>
      <c r="Q1017" s="65"/>
      <c r="R1017" s="65"/>
      <c r="S1017" s="65"/>
      <c r="T1017" s="66"/>
      <c r="U1017" s="35"/>
      <c r="V1017" s="35"/>
      <c r="W1017" s="35"/>
      <c r="X1017" s="35"/>
      <c r="Y1017" s="35"/>
      <c r="Z1017" s="35"/>
      <c r="AA1017" s="35"/>
      <c r="AB1017" s="35"/>
      <c r="AC1017" s="35"/>
      <c r="AD1017" s="35"/>
      <c r="AE1017" s="35"/>
      <c r="AT1017" s="18" t="s">
        <v>155</v>
      </c>
      <c r="AU1017" s="18" t="s">
        <v>82</v>
      </c>
    </row>
    <row r="1018" spans="1:65" s="2" customFormat="1" ht="24" customHeight="1">
      <c r="A1018" s="35"/>
      <c r="B1018" s="36"/>
      <c r="C1018" s="188" t="s">
        <v>1658</v>
      </c>
      <c r="D1018" s="188" t="s">
        <v>148</v>
      </c>
      <c r="E1018" s="189" t="s">
        <v>1659</v>
      </c>
      <c r="F1018" s="190" t="s">
        <v>1660</v>
      </c>
      <c r="G1018" s="191" t="s">
        <v>383</v>
      </c>
      <c r="H1018" s="192">
        <v>3</v>
      </c>
      <c r="I1018" s="193"/>
      <c r="J1018" s="194">
        <f>ROUND(I1018*H1018,2)</f>
        <v>0</v>
      </c>
      <c r="K1018" s="190" t="s">
        <v>19</v>
      </c>
      <c r="L1018" s="40"/>
      <c r="M1018" s="195" t="s">
        <v>19</v>
      </c>
      <c r="N1018" s="196" t="s">
        <v>43</v>
      </c>
      <c r="O1018" s="65"/>
      <c r="P1018" s="197">
        <f>O1018*H1018</f>
        <v>0</v>
      </c>
      <c r="Q1018" s="197">
        <v>0</v>
      </c>
      <c r="R1018" s="197">
        <f>Q1018*H1018</f>
        <v>0</v>
      </c>
      <c r="S1018" s="197">
        <v>0</v>
      </c>
      <c r="T1018" s="198">
        <f>S1018*H1018</f>
        <v>0</v>
      </c>
      <c r="U1018" s="35"/>
      <c r="V1018" s="35"/>
      <c r="W1018" s="35"/>
      <c r="X1018" s="35"/>
      <c r="Y1018" s="35"/>
      <c r="Z1018" s="35"/>
      <c r="AA1018" s="35"/>
      <c r="AB1018" s="35"/>
      <c r="AC1018" s="35"/>
      <c r="AD1018" s="35"/>
      <c r="AE1018" s="35"/>
      <c r="AR1018" s="199" t="s">
        <v>239</v>
      </c>
      <c r="AT1018" s="199" t="s">
        <v>148</v>
      </c>
      <c r="AU1018" s="199" t="s">
        <v>82</v>
      </c>
      <c r="AY1018" s="18" t="s">
        <v>146</v>
      </c>
      <c r="BE1018" s="200">
        <f>IF(N1018="základní",J1018,0)</f>
        <v>0</v>
      </c>
      <c r="BF1018" s="200">
        <f>IF(N1018="snížená",J1018,0)</f>
        <v>0</v>
      </c>
      <c r="BG1018" s="200">
        <f>IF(N1018="zákl. přenesená",J1018,0)</f>
        <v>0</v>
      </c>
      <c r="BH1018" s="200">
        <f>IF(N1018="sníž. přenesená",J1018,0)</f>
        <v>0</v>
      </c>
      <c r="BI1018" s="200">
        <f>IF(N1018="nulová",J1018,0)</f>
        <v>0</v>
      </c>
      <c r="BJ1018" s="18" t="s">
        <v>80</v>
      </c>
      <c r="BK1018" s="200">
        <f>ROUND(I1018*H1018,2)</f>
        <v>0</v>
      </c>
      <c r="BL1018" s="18" t="s">
        <v>239</v>
      </c>
      <c r="BM1018" s="199" t="s">
        <v>1661</v>
      </c>
    </row>
    <row r="1019" spans="1:65" s="2" customFormat="1" ht="19.5">
      <c r="A1019" s="35"/>
      <c r="B1019" s="36"/>
      <c r="C1019" s="37"/>
      <c r="D1019" s="201" t="s">
        <v>155</v>
      </c>
      <c r="E1019" s="37"/>
      <c r="F1019" s="202" t="s">
        <v>1662</v>
      </c>
      <c r="G1019" s="37"/>
      <c r="H1019" s="37"/>
      <c r="I1019" s="109"/>
      <c r="J1019" s="37"/>
      <c r="K1019" s="37"/>
      <c r="L1019" s="40"/>
      <c r="M1019" s="203"/>
      <c r="N1019" s="204"/>
      <c r="O1019" s="65"/>
      <c r="P1019" s="65"/>
      <c r="Q1019" s="65"/>
      <c r="R1019" s="65"/>
      <c r="S1019" s="65"/>
      <c r="T1019" s="66"/>
      <c r="U1019" s="35"/>
      <c r="V1019" s="35"/>
      <c r="W1019" s="35"/>
      <c r="X1019" s="35"/>
      <c r="Y1019" s="35"/>
      <c r="Z1019" s="35"/>
      <c r="AA1019" s="35"/>
      <c r="AB1019" s="35"/>
      <c r="AC1019" s="35"/>
      <c r="AD1019" s="35"/>
      <c r="AE1019" s="35"/>
      <c r="AT1019" s="18" t="s">
        <v>155</v>
      </c>
      <c r="AU1019" s="18" t="s">
        <v>82</v>
      </c>
    </row>
    <row r="1020" spans="1:65" s="2" customFormat="1" ht="24" customHeight="1">
      <c r="A1020" s="35"/>
      <c r="B1020" s="36"/>
      <c r="C1020" s="188" t="s">
        <v>1663</v>
      </c>
      <c r="D1020" s="188" t="s">
        <v>148</v>
      </c>
      <c r="E1020" s="189" t="s">
        <v>1664</v>
      </c>
      <c r="F1020" s="190" t="s">
        <v>1665</v>
      </c>
      <c r="G1020" s="191" t="s">
        <v>383</v>
      </c>
      <c r="H1020" s="192">
        <v>1</v>
      </c>
      <c r="I1020" s="193"/>
      <c r="J1020" s="194">
        <f>ROUND(I1020*H1020,2)</f>
        <v>0</v>
      </c>
      <c r="K1020" s="190" t="s">
        <v>19</v>
      </c>
      <c r="L1020" s="40"/>
      <c r="M1020" s="195" t="s">
        <v>19</v>
      </c>
      <c r="N1020" s="196" t="s">
        <v>43</v>
      </c>
      <c r="O1020" s="65"/>
      <c r="P1020" s="197">
        <f>O1020*H1020</f>
        <v>0</v>
      </c>
      <c r="Q1020" s="197">
        <v>0</v>
      </c>
      <c r="R1020" s="197">
        <f>Q1020*H1020</f>
        <v>0</v>
      </c>
      <c r="S1020" s="197">
        <v>0</v>
      </c>
      <c r="T1020" s="198">
        <f>S1020*H1020</f>
        <v>0</v>
      </c>
      <c r="U1020" s="35"/>
      <c r="V1020" s="35"/>
      <c r="W1020" s="35"/>
      <c r="X1020" s="35"/>
      <c r="Y1020" s="35"/>
      <c r="Z1020" s="35"/>
      <c r="AA1020" s="35"/>
      <c r="AB1020" s="35"/>
      <c r="AC1020" s="35"/>
      <c r="AD1020" s="35"/>
      <c r="AE1020" s="35"/>
      <c r="AR1020" s="199" t="s">
        <v>239</v>
      </c>
      <c r="AT1020" s="199" t="s">
        <v>148</v>
      </c>
      <c r="AU1020" s="199" t="s">
        <v>82</v>
      </c>
      <c r="AY1020" s="18" t="s">
        <v>146</v>
      </c>
      <c r="BE1020" s="200">
        <f>IF(N1020="základní",J1020,0)</f>
        <v>0</v>
      </c>
      <c r="BF1020" s="200">
        <f>IF(N1020="snížená",J1020,0)</f>
        <v>0</v>
      </c>
      <c r="BG1020" s="200">
        <f>IF(N1020="zákl. přenesená",J1020,0)</f>
        <v>0</v>
      </c>
      <c r="BH1020" s="200">
        <f>IF(N1020="sníž. přenesená",J1020,0)</f>
        <v>0</v>
      </c>
      <c r="BI1020" s="200">
        <f>IF(N1020="nulová",J1020,0)</f>
        <v>0</v>
      </c>
      <c r="BJ1020" s="18" t="s">
        <v>80</v>
      </c>
      <c r="BK1020" s="200">
        <f>ROUND(I1020*H1020,2)</f>
        <v>0</v>
      </c>
      <c r="BL1020" s="18" t="s">
        <v>239</v>
      </c>
      <c r="BM1020" s="199" t="s">
        <v>1666</v>
      </c>
    </row>
    <row r="1021" spans="1:65" s="2" customFormat="1" ht="19.5">
      <c r="A1021" s="35"/>
      <c r="B1021" s="36"/>
      <c r="C1021" s="37"/>
      <c r="D1021" s="201" t="s">
        <v>155</v>
      </c>
      <c r="E1021" s="37"/>
      <c r="F1021" s="202" t="s">
        <v>1667</v>
      </c>
      <c r="G1021" s="37"/>
      <c r="H1021" s="37"/>
      <c r="I1021" s="109"/>
      <c r="J1021" s="37"/>
      <c r="K1021" s="37"/>
      <c r="L1021" s="40"/>
      <c r="M1021" s="203"/>
      <c r="N1021" s="204"/>
      <c r="O1021" s="65"/>
      <c r="P1021" s="65"/>
      <c r="Q1021" s="65"/>
      <c r="R1021" s="65"/>
      <c r="S1021" s="65"/>
      <c r="T1021" s="66"/>
      <c r="U1021" s="35"/>
      <c r="V1021" s="35"/>
      <c r="W1021" s="35"/>
      <c r="X1021" s="35"/>
      <c r="Y1021" s="35"/>
      <c r="Z1021" s="35"/>
      <c r="AA1021" s="35"/>
      <c r="AB1021" s="35"/>
      <c r="AC1021" s="35"/>
      <c r="AD1021" s="35"/>
      <c r="AE1021" s="35"/>
      <c r="AT1021" s="18" t="s">
        <v>155</v>
      </c>
      <c r="AU1021" s="18" t="s">
        <v>82</v>
      </c>
    </row>
    <row r="1022" spans="1:65" s="2" customFormat="1" ht="24" customHeight="1">
      <c r="A1022" s="35"/>
      <c r="B1022" s="36"/>
      <c r="C1022" s="188" t="s">
        <v>1668</v>
      </c>
      <c r="D1022" s="188" t="s">
        <v>148</v>
      </c>
      <c r="E1022" s="189" t="s">
        <v>1669</v>
      </c>
      <c r="F1022" s="190" t="s">
        <v>1670</v>
      </c>
      <c r="G1022" s="191" t="s">
        <v>383</v>
      </c>
      <c r="H1022" s="192">
        <v>1</v>
      </c>
      <c r="I1022" s="193"/>
      <c r="J1022" s="194">
        <f>ROUND(I1022*H1022,2)</f>
        <v>0</v>
      </c>
      <c r="K1022" s="190" t="s">
        <v>19</v>
      </c>
      <c r="L1022" s="40"/>
      <c r="M1022" s="195" t="s">
        <v>19</v>
      </c>
      <c r="N1022" s="196" t="s">
        <v>43</v>
      </c>
      <c r="O1022" s="65"/>
      <c r="P1022" s="197">
        <f>O1022*H1022</f>
        <v>0</v>
      </c>
      <c r="Q1022" s="197">
        <v>0</v>
      </c>
      <c r="R1022" s="197">
        <f>Q1022*H1022</f>
        <v>0</v>
      </c>
      <c r="S1022" s="197">
        <v>0</v>
      </c>
      <c r="T1022" s="198">
        <f>S1022*H1022</f>
        <v>0</v>
      </c>
      <c r="U1022" s="35"/>
      <c r="V1022" s="35"/>
      <c r="W1022" s="35"/>
      <c r="X1022" s="35"/>
      <c r="Y1022" s="35"/>
      <c r="Z1022" s="35"/>
      <c r="AA1022" s="35"/>
      <c r="AB1022" s="35"/>
      <c r="AC1022" s="35"/>
      <c r="AD1022" s="35"/>
      <c r="AE1022" s="35"/>
      <c r="AR1022" s="199" t="s">
        <v>239</v>
      </c>
      <c r="AT1022" s="199" t="s">
        <v>148</v>
      </c>
      <c r="AU1022" s="199" t="s">
        <v>82</v>
      </c>
      <c r="AY1022" s="18" t="s">
        <v>146</v>
      </c>
      <c r="BE1022" s="200">
        <f>IF(N1022="základní",J1022,0)</f>
        <v>0</v>
      </c>
      <c r="BF1022" s="200">
        <f>IF(N1022="snížená",J1022,0)</f>
        <v>0</v>
      </c>
      <c r="BG1022" s="200">
        <f>IF(N1022="zákl. přenesená",J1022,0)</f>
        <v>0</v>
      </c>
      <c r="BH1022" s="200">
        <f>IF(N1022="sníž. přenesená",J1022,0)</f>
        <v>0</v>
      </c>
      <c r="BI1022" s="200">
        <f>IF(N1022="nulová",J1022,0)</f>
        <v>0</v>
      </c>
      <c r="BJ1022" s="18" t="s">
        <v>80</v>
      </c>
      <c r="BK1022" s="200">
        <f>ROUND(I1022*H1022,2)</f>
        <v>0</v>
      </c>
      <c r="BL1022" s="18" t="s">
        <v>239</v>
      </c>
      <c r="BM1022" s="199" t="s">
        <v>1671</v>
      </c>
    </row>
    <row r="1023" spans="1:65" s="2" customFormat="1" ht="19.5">
      <c r="A1023" s="35"/>
      <c r="B1023" s="36"/>
      <c r="C1023" s="37"/>
      <c r="D1023" s="201" t="s">
        <v>155</v>
      </c>
      <c r="E1023" s="37"/>
      <c r="F1023" s="202" t="s">
        <v>1672</v>
      </c>
      <c r="G1023" s="37"/>
      <c r="H1023" s="37"/>
      <c r="I1023" s="109"/>
      <c r="J1023" s="37"/>
      <c r="K1023" s="37"/>
      <c r="L1023" s="40"/>
      <c r="M1023" s="203"/>
      <c r="N1023" s="204"/>
      <c r="O1023" s="65"/>
      <c r="P1023" s="65"/>
      <c r="Q1023" s="65"/>
      <c r="R1023" s="65"/>
      <c r="S1023" s="65"/>
      <c r="T1023" s="66"/>
      <c r="U1023" s="35"/>
      <c r="V1023" s="35"/>
      <c r="W1023" s="35"/>
      <c r="X1023" s="35"/>
      <c r="Y1023" s="35"/>
      <c r="Z1023" s="35"/>
      <c r="AA1023" s="35"/>
      <c r="AB1023" s="35"/>
      <c r="AC1023" s="35"/>
      <c r="AD1023" s="35"/>
      <c r="AE1023" s="35"/>
      <c r="AT1023" s="18" t="s">
        <v>155</v>
      </c>
      <c r="AU1023" s="18" t="s">
        <v>82</v>
      </c>
    </row>
    <row r="1024" spans="1:65" s="2" customFormat="1" ht="24" customHeight="1">
      <c r="A1024" s="35"/>
      <c r="B1024" s="36"/>
      <c r="C1024" s="188" t="s">
        <v>1673</v>
      </c>
      <c r="D1024" s="188" t="s">
        <v>148</v>
      </c>
      <c r="E1024" s="189" t="s">
        <v>1674</v>
      </c>
      <c r="F1024" s="190" t="s">
        <v>1675</v>
      </c>
      <c r="G1024" s="191" t="s">
        <v>383</v>
      </c>
      <c r="H1024" s="192">
        <v>1</v>
      </c>
      <c r="I1024" s="193"/>
      <c r="J1024" s="194">
        <f>ROUND(I1024*H1024,2)</f>
        <v>0</v>
      </c>
      <c r="K1024" s="190" t="s">
        <v>19</v>
      </c>
      <c r="L1024" s="40"/>
      <c r="M1024" s="195" t="s">
        <v>19</v>
      </c>
      <c r="N1024" s="196" t="s">
        <v>43</v>
      </c>
      <c r="O1024" s="65"/>
      <c r="P1024" s="197">
        <f>O1024*H1024</f>
        <v>0</v>
      </c>
      <c r="Q1024" s="197">
        <v>0</v>
      </c>
      <c r="R1024" s="197">
        <f>Q1024*H1024</f>
        <v>0</v>
      </c>
      <c r="S1024" s="197">
        <v>0</v>
      </c>
      <c r="T1024" s="198">
        <f>S1024*H1024</f>
        <v>0</v>
      </c>
      <c r="U1024" s="35"/>
      <c r="V1024" s="35"/>
      <c r="W1024" s="35"/>
      <c r="X1024" s="35"/>
      <c r="Y1024" s="35"/>
      <c r="Z1024" s="35"/>
      <c r="AA1024" s="35"/>
      <c r="AB1024" s="35"/>
      <c r="AC1024" s="35"/>
      <c r="AD1024" s="35"/>
      <c r="AE1024" s="35"/>
      <c r="AR1024" s="199" t="s">
        <v>239</v>
      </c>
      <c r="AT1024" s="199" t="s">
        <v>148</v>
      </c>
      <c r="AU1024" s="199" t="s">
        <v>82</v>
      </c>
      <c r="AY1024" s="18" t="s">
        <v>146</v>
      </c>
      <c r="BE1024" s="200">
        <f>IF(N1024="základní",J1024,0)</f>
        <v>0</v>
      </c>
      <c r="BF1024" s="200">
        <f>IF(N1024="snížená",J1024,0)</f>
        <v>0</v>
      </c>
      <c r="BG1024" s="200">
        <f>IF(N1024="zákl. přenesená",J1024,0)</f>
        <v>0</v>
      </c>
      <c r="BH1024" s="200">
        <f>IF(N1024="sníž. přenesená",J1024,0)</f>
        <v>0</v>
      </c>
      <c r="BI1024" s="200">
        <f>IF(N1024="nulová",J1024,0)</f>
        <v>0</v>
      </c>
      <c r="BJ1024" s="18" t="s">
        <v>80</v>
      </c>
      <c r="BK1024" s="200">
        <f>ROUND(I1024*H1024,2)</f>
        <v>0</v>
      </c>
      <c r="BL1024" s="18" t="s">
        <v>239</v>
      </c>
      <c r="BM1024" s="199" t="s">
        <v>1676</v>
      </c>
    </row>
    <row r="1025" spans="1:65" s="2" customFormat="1" ht="19.5">
      <c r="A1025" s="35"/>
      <c r="B1025" s="36"/>
      <c r="C1025" s="37"/>
      <c r="D1025" s="201" t="s">
        <v>155</v>
      </c>
      <c r="E1025" s="37"/>
      <c r="F1025" s="202" t="s">
        <v>1677</v>
      </c>
      <c r="G1025" s="37"/>
      <c r="H1025" s="37"/>
      <c r="I1025" s="109"/>
      <c r="J1025" s="37"/>
      <c r="K1025" s="37"/>
      <c r="L1025" s="40"/>
      <c r="M1025" s="203"/>
      <c r="N1025" s="204"/>
      <c r="O1025" s="65"/>
      <c r="P1025" s="65"/>
      <c r="Q1025" s="65"/>
      <c r="R1025" s="65"/>
      <c r="S1025" s="65"/>
      <c r="T1025" s="66"/>
      <c r="U1025" s="35"/>
      <c r="V1025" s="35"/>
      <c r="W1025" s="35"/>
      <c r="X1025" s="35"/>
      <c r="Y1025" s="35"/>
      <c r="Z1025" s="35"/>
      <c r="AA1025" s="35"/>
      <c r="AB1025" s="35"/>
      <c r="AC1025" s="35"/>
      <c r="AD1025" s="35"/>
      <c r="AE1025" s="35"/>
      <c r="AT1025" s="18" t="s">
        <v>155</v>
      </c>
      <c r="AU1025" s="18" t="s">
        <v>82</v>
      </c>
    </row>
    <row r="1026" spans="1:65" s="2" customFormat="1" ht="24" customHeight="1">
      <c r="A1026" s="35"/>
      <c r="B1026" s="36"/>
      <c r="C1026" s="188" t="s">
        <v>1678</v>
      </c>
      <c r="D1026" s="188" t="s">
        <v>148</v>
      </c>
      <c r="E1026" s="189" t="s">
        <v>1679</v>
      </c>
      <c r="F1026" s="190" t="s">
        <v>1680</v>
      </c>
      <c r="G1026" s="191" t="s">
        <v>383</v>
      </c>
      <c r="H1026" s="192">
        <v>1</v>
      </c>
      <c r="I1026" s="193"/>
      <c r="J1026" s="194">
        <f>ROUND(I1026*H1026,2)</f>
        <v>0</v>
      </c>
      <c r="K1026" s="190" t="s">
        <v>19</v>
      </c>
      <c r="L1026" s="40"/>
      <c r="M1026" s="195" t="s">
        <v>19</v>
      </c>
      <c r="N1026" s="196" t="s">
        <v>43</v>
      </c>
      <c r="O1026" s="65"/>
      <c r="P1026" s="197">
        <f>O1026*H1026</f>
        <v>0</v>
      </c>
      <c r="Q1026" s="197">
        <v>0</v>
      </c>
      <c r="R1026" s="197">
        <f>Q1026*H1026</f>
        <v>0</v>
      </c>
      <c r="S1026" s="197">
        <v>0</v>
      </c>
      <c r="T1026" s="198">
        <f>S1026*H1026</f>
        <v>0</v>
      </c>
      <c r="U1026" s="35"/>
      <c r="V1026" s="35"/>
      <c r="W1026" s="35"/>
      <c r="X1026" s="35"/>
      <c r="Y1026" s="35"/>
      <c r="Z1026" s="35"/>
      <c r="AA1026" s="35"/>
      <c r="AB1026" s="35"/>
      <c r="AC1026" s="35"/>
      <c r="AD1026" s="35"/>
      <c r="AE1026" s="35"/>
      <c r="AR1026" s="199" t="s">
        <v>239</v>
      </c>
      <c r="AT1026" s="199" t="s">
        <v>148</v>
      </c>
      <c r="AU1026" s="199" t="s">
        <v>82</v>
      </c>
      <c r="AY1026" s="18" t="s">
        <v>146</v>
      </c>
      <c r="BE1026" s="200">
        <f>IF(N1026="základní",J1026,0)</f>
        <v>0</v>
      </c>
      <c r="BF1026" s="200">
        <f>IF(N1026="snížená",J1026,0)</f>
        <v>0</v>
      </c>
      <c r="BG1026" s="200">
        <f>IF(N1026="zákl. přenesená",J1026,0)</f>
        <v>0</v>
      </c>
      <c r="BH1026" s="200">
        <f>IF(N1026="sníž. přenesená",J1026,0)</f>
        <v>0</v>
      </c>
      <c r="BI1026" s="200">
        <f>IF(N1026="nulová",J1026,0)</f>
        <v>0</v>
      </c>
      <c r="BJ1026" s="18" t="s">
        <v>80</v>
      </c>
      <c r="BK1026" s="200">
        <f>ROUND(I1026*H1026,2)</f>
        <v>0</v>
      </c>
      <c r="BL1026" s="18" t="s">
        <v>239</v>
      </c>
      <c r="BM1026" s="199" t="s">
        <v>1681</v>
      </c>
    </row>
    <row r="1027" spans="1:65" s="2" customFormat="1" ht="19.5">
      <c r="A1027" s="35"/>
      <c r="B1027" s="36"/>
      <c r="C1027" s="37"/>
      <c r="D1027" s="201" t="s">
        <v>155</v>
      </c>
      <c r="E1027" s="37"/>
      <c r="F1027" s="202" t="s">
        <v>1682</v>
      </c>
      <c r="G1027" s="37"/>
      <c r="H1027" s="37"/>
      <c r="I1027" s="109"/>
      <c r="J1027" s="37"/>
      <c r="K1027" s="37"/>
      <c r="L1027" s="40"/>
      <c r="M1027" s="203"/>
      <c r="N1027" s="204"/>
      <c r="O1027" s="65"/>
      <c r="P1027" s="65"/>
      <c r="Q1027" s="65"/>
      <c r="R1027" s="65"/>
      <c r="S1027" s="65"/>
      <c r="T1027" s="66"/>
      <c r="U1027" s="35"/>
      <c r="V1027" s="35"/>
      <c r="W1027" s="35"/>
      <c r="X1027" s="35"/>
      <c r="Y1027" s="35"/>
      <c r="Z1027" s="35"/>
      <c r="AA1027" s="35"/>
      <c r="AB1027" s="35"/>
      <c r="AC1027" s="35"/>
      <c r="AD1027" s="35"/>
      <c r="AE1027" s="35"/>
      <c r="AT1027" s="18" t="s">
        <v>155</v>
      </c>
      <c r="AU1027" s="18" t="s">
        <v>82</v>
      </c>
    </row>
    <row r="1028" spans="1:65" s="2" customFormat="1" ht="24" customHeight="1">
      <c r="A1028" s="35"/>
      <c r="B1028" s="36"/>
      <c r="C1028" s="188" t="s">
        <v>1683</v>
      </c>
      <c r="D1028" s="188" t="s">
        <v>148</v>
      </c>
      <c r="E1028" s="189" t="s">
        <v>1684</v>
      </c>
      <c r="F1028" s="190" t="s">
        <v>1685</v>
      </c>
      <c r="G1028" s="191" t="s">
        <v>383</v>
      </c>
      <c r="H1028" s="192">
        <v>1</v>
      </c>
      <c r="I1028" s="193"/>
      <c r="J1028" s="194">
        <f>ROUND(I1028*H1028,2)</f>
        <v>0</v>
      </c>
      <c r="K1028" s="190" t="s">
        <v>19</v>
      </c>
      <c r="L1028" s="40"/>
      <c r="M1028" s="195" t="s">
        <v>19</v>
      </c>
      <c r="N1028" s="196" t="s">
        <v>43</v>
      </c>
      <c r="O1028" s="65"/>
      <c r="P1028" s="197">
        <f>O1028*H1028</f>
        <v>0</v>
      </c>
      <c r="Q1028" s="197">
        <v>0</v>
      </c>
      <c r="R1028" s="197">
        <f>Q1028*H1028</f>
        <v>0</v>
      </c>
      <c r="S1028" s="197">
        <v>0</v>
      </c>
      <c r="T1028" s="198">
        <f>S1028*H1028</f>
        <v>0</v>
      </c>
      <c r="U1028" s="35"/>
      <c r="V1028" s="35"/>
      <c r="W1028" s="35"/>
      <c r="X1028" s="35"/>
      <c r="Y1028" s="35"/>
      <c r="Z1028" s="35"/>
      <c r="AA1028" s="35"/>
      <c r="AB1028" s="35"/>
      <c r="AC1028" s="35"/>
      <c r="AD1028" s="35"/>
      <c r="AE1028" s="35"/>
      <c r="AR1028" s="199" t="s">
        <v>239</v>
      </c>
      <c r="AT1028" s="199" t="s">
        <v>148</v>
      </c>
      <c r="AU1028" s="199" t="s">
        <v>82</v>
      </c>
      <c r="AY1028" s="18" t="s">
        <v>146</v>
      </c>
      <c r="BE1028" s="200">
        <f>IF(N1028="základní",J1028,0)</f>
        <v>0</v>
      </c>
      <c r="BF1028" s="200">
        <f>IF(N1028="snížená",J1028,0)</f>
        <v>0</v>
      </c>
      <c r="BG1028" s="200">
        <f>IF(N1028="zákl. přenesená",J1028,0)</f>
        <v>0</v>
      </c>
      <c r="BH1028" s="200">
        <f>IF(N1028="sníž. přenesená",J1028,0)</f>
        <v>0</v>
      </c>
      <c r="BI1028" s="200">
        <f>IF(N1028="nulová",J1028,0)</f>
        <v>0</v>
      </c>
      <c r="BJ1028" s="18" t="s">
        <v>80</v>
      </c>
      <c r="BK1028" s="200">
        <f>ROUND(I1028*H1028,2)</f>
        <v>0</v>
      </c>
      <c r="BL1028" s="18" t="s">
        <v>239</v>
      </c>
      <c r="BM1028" s="199" t="s">
        <v>1686</v>
      </c>
    </row>
    <row r="1029" spans="1:65" s="2" customFormat="1" ht="19.5">
      <c r="A1029" s="35"/>
      <c r="B1029" s="36"/>
      <c r="C1029" s="37"/>
      <c r="D1029" s="201" t="s">
        <v>155</v>
      </c>
      <c r="E1029" s="37"/>
      <c r="F1029" s="202" t="s">
        <v>1687</v>
      </c>
      <c r="G1029" s="37"/>
      <c r="H1029" s="37"/>
      <c r="I1029" s="109"/>
      <c r="J1029" s="37"/>
      <c r="K1029" s="37"/>
      <c r="L1029" s="40"/>
      <c r="M1029" s="203"/>
      <c r="N1029" s="204"/>
      <c r="O1029" s="65"/>
      <c r="P1029" s="65"/>
      <c r="Q1029" s="65"/>
      <c r="R1029" s="65"/>
      <c r="S1029" s="65"/>
      <c r="T1029" s="66"/>
      <c r="U1029" s="35"/>
      <c r="V1029" s="35"/>
      <c r="W1029" s="35"/>
      <c r="X1029" s="35"/>
      <c r="Y1029" s="35"/>
      <c r="Z1029" s="35"/>
      <c r="AA1029" s="35"/>
      <c r="AB1029" s="35"/>
      <c r="AC1029" s="35"/>
      <c r="AD1029" s="35"/>
      <c r="AE1029" s="35"/>
      <c r="AT1029" s="18" t="s">
        <v>155</v>
      </c>
      <c r="AU1029" s="18" t="s">
        <v>82</v>
      </c>
    </row>
    <row r="1030" spans="1:65" s="2" customFormat="1" ht="16.5" customHeight="1">
      <c r="A1030" s="35"/>
      <c r="B1030" s="36"/>
      <c r="C1030" s="188" t="s">
        <v>1688</v>
      </c>
      <c r="D1030" s="188" t="s">
        <v>148</v>
      </c>
      <c r="E1030" s="189" t="s">
        <v>1689</v>
      </c>
      <c r="F1030" s="190" t="s">
        <v>1690</v>
      </c>
      <c r="G1030" s="191" t="s">
        <v>1259</v>
      </c>
      <c r="H1030" s="237"/>
      <c r="I1030" s="193"/>
      <c r="J1030" s="194">
        <f>ROUND(I1030*H1030,2)</f>
        <v>0</v>
      </c>
      <c r="K1030" s="190" t="s">
        <v>152</v>
      </c>
      <c r="L1030" s="40"/>
      <c r="M1030" s="195" t="s">
        <v>19</v>
      </c>
      <c r="N1030" s="196" t="s">
        <v>43</v>
      </c>
      <c r="O1030" s="65"/>
      <c r="P1030" s="197">
        <f>O1030*H1030</f>
        <v>0</v>
      </c>
      <c r="Q1030" s="197">
        <v>0</v>
      </c>
      <c r="R1030" s="197">
        <f>Q1030*H1030</f>
        <v>0</v>
      </c>
      <c r="S1030" s="197">
        <v>0</v>
      </c>
      <c r="T1030" s="198">
        <f>S1030*H1030</f>
        <v>0</v>
      </c>
      <c r="U1030" s="35"/>
      <c r="V1030" s="35"/>
      <c r="W1030" s="35"/>
      <c r="X1030" s="35"/>
      <c r="Y1030" s="35"/>
      <c r="Z1030" s="35"/>
      <c r="AA1030" s="35"/>
      <c r="AB1030" s="35"/>
      <c r="AC1030" s="35"/>
      <c r="AD1030" s="35"/>
      <c r="AE1030" s="35"/>
      <c r="AR1030" s="199" t="s">
        <v>239</v>
      </c>
      <c r="AT1030" s="199" t="s">
        <v>148</v>
      </c>
      <c r="AU1030" s="199" t="s">
        <v>82</v>
      </c>
      <c r="AY1030" s="18" t="s">
        <v>146</v>
      </c>
      <c r="BE1030" s="200">
        <f>IF(N1030="základní",J1030,0)</f>
        <v>0</v>
      </c>
      <c r="BF1030" s="200">
        <f>IF(N1030="snížená",J1030,0)</f>
        <v>0</v>
      </c>
      <c r="BG1030" s="200">
        <f>IF(N1030="zákl. přenesená",J1030,0)</f>
        <v>0</v>
      </c>
      <c r="BH1030" s="200">
        <f>IF(N1030="sníž. přenesená",J1030,0)</f>
        <v>0</v>
      </c>
      <c r="BI1030" s="200">
        <f>IF(N1030="nulová",J1030,0)</f>
        <v>0</v>
      </c>
      <c r="BJ1030" s="18" t="s">
        <v>80</v>
      </c>
      <c r="BK1030" s="200">
        <f>ROUND(I1030*H1030,2)</f>
        <v>0</v>
      </c>
      <c r="BL1030" s="18" t="s">
        <v>239</v>
      </c>
      <c r="BM1030" s="199" t="s">
        <v>1691</v>
      </c>
    </row>
    <row r="1031" spans="1:65" s="2" customFormat="1" ht="19.5">
      <c r="A1031" s="35"/>
      <c r="B1031" s="36"/>
      <c r="C1031" s="37"/>
      <c r="D1031" s="201" t="s">
        <v>155</v>
      </c>
      <c r="E1031" s="37"/>
      <c r="F1031" s="202" t="s">
        <v>1692</v>
      </c>
      <c r="G1031" s="37"/>
      <c r="H1031" s="37"/>
      <c r="I1031" s="109"/>
      <c r="J1031" s="37"/>
      <c r="K1031" s="37"/>
      <c r="L1031" s="40"/>
      <c r="M1031" s="203"/>
      <c r="N1031" s="204"/>
      <c r="O1031" s="65"/>
      <c r="P1031" s="65"/>
      <c r="Q1031" s="65"/>
      <c r="R1031" s="65"/>
      <c r="S1031" s="65"/>
      <c r="T1031" s="66"/>
      <c r="U1031" s="35"/>
      <c r="V1031" s="35"/>
      <c r="W1031" s="35"/>
      <c r="X1031" s="35"/>
      <c r="Y1031" s="35"/>
      <c r="Z1031" s="35"/>
      <c r="AA1031" s="35"/>
      <c r="AB1031" s="35"/>
      <c r="AC1031" s="35"/>
      <c r="AD1031" s="35"/>
      <c r="AE1031" s="35"/>
      <c r="AT1031" s="18" t="s">
        <v>155</v>
      </c>
      <c r="AU1031" s="18" t="s">
        <v>82</v>
      </c>
    </row>
    <row r="1032" spans="1:65" s="12" customFormat="1" ht="22.9" customHeight="1">
      <c r="B1032" s="172"/>
      <c r="C1032" s="173"/>
      <c r="D1032" s="174" t="s">
        <v>71</v>
      </c>
      <c r="E1032" s="186" t="s">
        <v>1693</v>
      </c>
      <c r="F1032" s="186" t="s">
        <v>1694</v>
      </c>
      <c r="G1032" s="173"/>
      <c r="H1032" s="173"/>
      <c r="I1032" s="176"/>
      <c r="J1032" s="187">
        <f>BK1032</f>
        <v>0</v>
      </c>
      <c r="K1032" s="173"/>
      <c r="L1032" s="178"/>
      <c r="M1032" s="179"/>
      <c r="N1032" s="180"/>
      <c r="O1032" s="180"/>
      <c r="P1032" s="181">
        <f>SUM(P1033:P1049)</f>
        <v>0</v>
      </c>
      <c r="Q1032" s="180"/>
      <c r="R1032" s="181">
        <f>SUM(R1033:R1049)</f>
        <v>0.49357399999999996</v>
      </c>
      <c r="S1032" s="180"/>
      <c r="T1032" s="182">
        <f>SUM(T1033:T1049)</f>
        <v>2.9700000000000004E-2</v>
      </c>
      <c r="AR1032" s="183" t="s">
        <v>82</v>
      </c>
      <c r="AT1032" s="184" t="s">
        <v>71</v>
      </c>
      <c r="AU1032" s="184" t="s">
        <v>80</v>
      </c>
      <c r="AY1032" s="183" t="s">
        <v>146</v>
      </c>
      <c r="BK1032" s="185">
        <f>SUM(BK1033:BK1049)</f>
        <v>0</v>
      </c>
    </row>
    <row r="1033" spans="1:65" s="2" customFormat="1" ht="24" customHeight="1">
      <c r="A1033" s="35"/>
      <c r="B1033" s="36"/>
      <c r="C1033" s="188" t="s">
        <v>1695</v>
      </c>
      <c r="D1033" s="188" t="s">
        <v>148</v>
      </c>
      <c r="E1033" s="189" t="s">
        <v>1696</v>
      </c>
      <c r="F1033" s="190" t="s">
        <v>1697</v>
      </c>
      <c r="G1033" s="191" t="s">
        <v>383</v>
      </c>
      <c r="H1033" s="192">
        <v>1</v>
      </c>
      <c r="I1033" s="193"/>
      <c r="J1033" s="194">
        <f>ROUND(I1033*H1033,2)</f>
        <v>0</v>
      </c>
      <c r="K1033" s="190" t="s">
        <v>19</v>
      </c>
      <c r="L1033" s="40"/>
      <c r="M1033" s="195" t="s">
        <v>19</v>
      </c>
      <c r="N1033" s="196" t="s">
        <v>43</v>
      </c>
      <c r="O1033" s="65"/>
      <c r="P1033" s="197">
        <f>O1033*H1033</f>
        <v>0</v>
      </c>
      <c r="Q1033" s="197">
        <v>0</v>
      </c>
      <c r="R1033" s="197">
        <f>Q1033*H1033</f>
        <v>0</v>
      </c>
      <c r="S1033" s="197">
        <v>0</v>
      </c>
      <c r="T1033" s="198">
        <f>S1033*H1033</f>
        <v>0</v>
      </c>
      <c r="U1033" s="35"/>
      <c r="V1033" s="35"/>
      <c r="W1033" s="35"/>
      <c r="X1033" s="35"/>
      <c r="Y1033" s="35"/>
      <c r="Z1033" s="35"/>
      <c r="AA1033" s="35"/>
      <c r="AB1033" s="35"/>
      <c r="AC1033" s="35"/>
      <c r="AD1033" s="35"/>
      <c r="AE1033" s="35"/>
      <c r="AR1033" s="199" t="s">
        <v>239</v>
      </c>
      <c r="AT1033" s="199" t="s">
        <v>148</v>
      </c>
      <c r="AU1033" s="199" t="s">
        <v>82</v>
      </c>
      <c r="AY1033" s="18" t="s">
        <v>146</v>
      </c>
      <c r="BE1033" s="200">
        <f>IF(N1033="základní",J1033,0)</f>
        <v>0</v>
      </c>
      <c r="BF1033" s="200">
        <f>IF(N1033="snížená",J1033,0)</f>
        <v>0</v>
      </c>
      <c r="BG1033" s="200">
        <f>IF(N1033="zákl. přenesená",J1033,0)</f>
        <v>0</v>
      </c>
      <c r="BH1033" s="200">
        <f>IF(N1033="sníž. přenesená",J1033,0)</f>
        <v>0</v>
      </c>
      <c r="BI1033" s="200">
        <f>IF(N1033="nulová",J1033,0)</f>
        <v>0</v>
      </c>
      <c r="BJ1033" s="18" t="s">
        <v>80</v>
      </c>
      <c r="BK1033" s="200">
        <f>ROUND(I1033*H1033,2)</f>
        <v>0</v>
      </c>
      <c r="BL1033" s="18" t="s">
        <v>239</v>
      </c>
      <c r="BM1033" s="199" t="s">
        <v>1698</v>
      </c>
    </row>
    <row r="1034" spans="1:65" s="2" customFormat="1" ht="19.5">
      <c r="A1034" s="35"/>
      <c r="B1034" s="36"/>
      <c r="C1034" s="37"/>
      <c r="D1034" s="201" t="s">
        <v>155</v>
      </c>
      <c r="E1034" s="37"/>
      <c r="F1034" s="202" t="s">
        <v>1697</v>
      </c>
      <c r="G1034" s="37"/>
      <c r="H1034" s="37"/>
      <c r="I1034" s="109"/>
      <c r="J1034" s="37"/>
      <c r="K1034" s="37"/>
      <c r="L1034" s="40"/>
      <c r="M1034" s="203"/>
      <c r="N1034" s="204"/>
      <c r="O1034" s="65"/>
      <c r="P1034" s="65"/>
      <c r="Q1034" s="65"/>
      <c r="R1034" s="65"/>
      <c r="S1034" s="65"/>
      <c r="T1034" s="66"/>
      <c r="U1034" s="35"/>
      <c r="V1034" s="35"/>
      <c r="W1034" s="35"/>
      <c r="X1034" s="35"/>
      <c r="Y1034" s="35"/>
      <c r="Z1034" s="35"/>
      <c r="AA1034" s="35"/>
      <c r="AB1034" s="35"/>
      <c r="AC1034" s="35"/>
      <c r="AD1034" s="35"/>
      <c r="AE1034" s="35"/>
      <c r="AT1034" s="18" t="s">
        <v>155</v>
      </c>
      <c r="AU1034" s="18" t="s">
        <v>82</v>
      </c>
    </row>
    <row r="1035" spans="1:65" s="2" customFormat="1" ht="24" customHeight="1">
      <c r="A1035" s="35"/>
      <c r="B1035" s="36"/>
      <c r="C1035" s="188" t="s">
        <v>1699</v>
      </c>
      <c r="D1035" s="188" t="s">
        <v>148</v>
      </c>
      <c r="E1035" s="189" t="s">
        <v>1700</v>
      </c>
      <c r="F1035" s="190" t="s">
        <v>1701</v>
      </c>
      <c r="G1035" s="191" t="s">
        <v>383</v>
      </c>
      <c r="H1035" s="192">
        <v>1</v>
      </c>
      <c r="I1035" s="193"/>
      <c r="J1035" s="194">
        <f>ROUND(I1035*H1035,2)</f>
        <v>0</v>
      </c>
      <c r="K1035" s="190" t="s">
        <v>19</v>
      </c>
      <c r="L1035" s="40"/>
      <c r="M1035" s="195" t="s">
        <v>19</v>
      </c>
      <c r="N1035" s="196" t="s">
        <v>43</v>
      </c>
      <c r="O1035" s="65"/>
      <c r="P1035" s="197">
        <f>O1035*H1035</f>
        <v>0</v>
      </c>
      <c r="Q1035" s="197">
        <v>0</v>
      </c>
      <c r="R1035" s="197">
        <f>Q1035*H1035</f>
        <v>0</v>
      </c>
      <c r="S1035" s="197">
        <v>0</v>
      </c>
      <c r="T1035" s="198">
        <f>S1035*H1035</f>
        <v>0</v>
      </c>
      <c r="U1035" s="35"/>
      <c r="V1035" s="35"/>
      <c r="W1035" s="35"/>
      <c r="X1035" s="35"/>
      <c r="Y1035" s="35"/>
      <c r="Z1035" s="35"/>
      <c r="AA1035" s="35"/>
      <c r="AB1035" s="35"/>
      <c r="AC1035" s="35"/>
      <c r="AD1035" s="35"/>
      <c r="AE1035" s="35"/>
      <c r="AR1035" s="199" t="s">
        <v>239</v>
      </c>
      <c r="AT1035" s="199" t="s">
        <v>148</v>
      </c>
      <c r="AU1035" s="199" t="s">
        <v>82</v>
      </c>
      <c r="AY1035" s="18" t="s">
        <v>146</v>
      </c>
      <c r="BE1035" s="200">
        <f>IF(N1035="základní",J1035,0)</f>
        <v>0</v>
      </c>
      <c r="BF1035" s="200">
        <f>IF(N1035="snížená",J1035,0)</f>
        <v>0</v>
      </c>
      <c r="BG1035" s="200">
        <f>IF(N1035="zákl. přenesená",J1035,0)</f>
        <v>0</v>
      </c>
      <c r="BH1035" s="200">
        <f>IF(N1035="sníž. přenesená",J1035,0)</f>
        <v>0</v>
      </c>
      <c r="BI1035" s="200">
        <f>IF(N1035="nulová",J1035,0)</f>
        <v>0</v>
      </c>
      <c r="BJ1035" s="18" t="s">
        <v>80</v>
      </c>
      <c r="BK1035" s="200">
        <f>ROUND(I1035*H1035,2)</f>
        <v>0</v>
      </c>
      <c r="BL1035" s="18" t="s">
        <v>239</v>
      </c>
      <c r="BM1035" s="199" t="s">
        <v>1702</v>
      </c>
    </row>
    <row r="1036" spans="1:65" s="2" customFormat="1" ht="19.5">
      <c r="A1036" s="35"/>
      <c r="B1036" s="36"/>
      <c r="C1036" s="37"/>
      <c r="D1036" s="201" t="s">
        <v>155</v>
      </c>
      <c r="E1036" s="37"/>
      <c r="F1036" s="202" t="s">
        <v>1701</v>
      </c>
      <c r="G1036" s="37"/>
      <c r="H1036" s="37"/>
      <c r="I1036" s="109"/>
      <c r="J1036" s="37"/>
      <c r="K1036" s="37"/>
      <c r="L1036" s="40"/>
      <c r="M1036" s="203"/>
      <c r="N1036" s="204"/>
      <c r="O1036" s="65"/>
      <c r="P1036" s="65"/>
      <c r="Q1036" s="65"/>
      <c r="R1036" s="65"/>
      <c r="S1036" s="65"/>
      <c r="T1036" s="66"/>
      <c r="U1036" s="35"/>
      <c r="V1036" s="35"/>
      <c r="W1036" s="35"/>
      <c r="X1036" s="35"/>
      <c r="Y1036" s="35"/>
      <c r="Z1036" s="35"/>
      <c r="AA1036" s="35"/>
      <c r="AB1036" s="35"/>
      <c r="AC1036" s="35"/>
      <c r="AD1036" s="35"/>
      <c r="AE1036" s="35"/>
      <c r="AT1036" s="18" t="s">
        <v>155</v>
      </c>
      <c r="AU1036" s="18" t="s">
        <v>82</v>
      </c>
    </row>
    <row r="1037" spans="1:65" s="2" customFormat="1" ht="16.5" customHeight="1">
      <c r="A1037" s="35"/>
      <c r="B1037" s="36"/>
      <c r="C1037" s="188" t="s">
        <v>1703</v>
      </c>
      <c r="D1037" s="188" t="s">
        <v>148</v>
      </c>
      <c r="E1037" s="189" t="s">
        <v>1704</v>
      </c>
      <c r="F1037" s="190" t="s">
        <v>1705</v>
      </c>
      <c r="G1037" s="191" t="s">
        <v>151</v>
      </c>
      <c r="H1037" s="192">
        <v>1.4850000000000001</v>
      </c>
      <c r="I1037" s="193"/>
      <c r="J1037" s="194">
        <f>ROUND(I1037*H1037,2)</f>
        <v>0</v>
      </c>
      <c r="K1037" s="190" t="s">
        <v>152</v>
      </c>
      <c r="L1037" s="40"/>
      <c r="M1037" s="195" t="s">
        <v>19</v>
      </c>
      <c r="N1037" s="196" t="s">
        <v>43</v>
      </c>
      <c r="O1037" s="65"/>
      <c r="P1037" s="197">
        <f>O1037*H1037</f>
        <v>0</v>
      </c>
      <c r="Q1037" s="197">
        <v>0</v>
      </c>
      <c r="R1037" s="197">
        <f>Q1037*H1037</f>
        <v>0</v>
      </c>
      <c r="S1037" s="197">
        <v>0.02</v>
      </c>
      <c r="T1037" s="198">
        <f>S1037*H1037</f>
        <v>2.9700000000000004E-2</v>
      </c>
      <c r="U1037" s="35"/>
      <c r="V1037" s="35"/>
      <c r="W1037" s="35"/>
      <c r="X1037" s="35"/>
      <c r="Y1037" s="35"/>
      <c r="Z1037" s="35"/>
      <c r="AA1037" s="35"/>
      <c r="AB1037" s="35"/>
      <c r="AC1037" s="35"/>
      <c r="AD1037" s="35"/>
      <c r="AE1037" s="35"/>
      <c r="AR1037" s="199" t="s">
        <v>239</v>
      </c>
      <c r="AT1037" s="199" t="s">
        <v>148</v>
      </c>
      <c r="AU1037" s="199" t="s">
        <v>82</v>
      </c>
      <c r="AY1037" s="18" t="s">
        <v>146</v>
      </c>
      <c r="BE1037" s="200">
        <f>IF(N1037="základní",J1037,0)</f>
        <v>0</v>
      </c>
      <c r="BF1037" s="200">
        <f>IF(N1037="snížená",J1037,0)</f>
        <v>0</v>
      </c>
      <c r="BG1037" s="200">
        <f>IF(N1037="zákl. přenesená",J1037,0)</f>
        <v>0</v>
      </c>
      <c r="BH1037" s="200">
        <f>IF(N1037="sníž. přenesená",J1037,0)</f>
        <v>0</v>
      </c>
      <c r="BI1037" s="200">
        <f>IF(N1037="nulová",J1037,0)</f>
        <v>0</v>
      </c>
      <c r="BJ1037" s="18" t="s">
        <v>80</v>
      </c>
      <c r="BK1037" s="200">
        <f>ROUND(I1037*H1037,2)</f>
        <v>0</v>
      </c>
      <c r="BL1037" s="18" t="s">
        <v>239</v>
      </c>
      <c r="BM1037" s="199" t="s">
        <v>1706</v>
      </c>
    </row>
    <row r="1038" spans="1:65" s="2" customFormat="1" ht="11.25">
      <c r="A1038" s="35"/>
      <c r="B1038" s="36"/>
      <c r="C1038" s="37"/>
      <c r="D1038" s="201" t="s">
        <v>155</v>
      </c>
      <c r="E1038" s="37"/>
      <c r="F1038" s="202" t="s">
        <v>1705</v>
      </c>
      <c r="G1038" s="37"/>
      <c r="H1038" s="37"/>
      <c r="I1038" s="109"/>
      <c r="J1038" s="37"/>
      <c r="K1038" s="37"/>
      <c r="L1038" s="40"/>
      <c r="M1038" s="203"/>
      <c r="N1038" s="204"/>
      <c r="O1038" s="65"/>
      <c r="P1038" s="65"/>
      <c r="Q1038" s="65"/>
      <c r="R1038" s="65"/>
      <c r="S1038" s="65"/>
      <c r="T1038" s="66"/>
      <c r="U1038" s="35"/>
      <c r="V1038" s="35"/>
      <c r="W1038" s="35"/>
      <c r="X1038" s="35"/>
      <c r="Y1038" s="35"/>
      <c r="Z1038" s="35"/>
      <c r="AA1038" s="35"/>
      <c r="AB1038" s="35"/>
      <c r="AC1038" s="35"/>
      <c r="AD1038" s="35"/>
      <c r="AE1038" s="35"/>
      <c r="AT1038" s="18" t="s">
        <v>155</v>
      </c>
      <c r="AU1038" s="18" t="s">
        <v>82</v>
      </c>
    </row>
    <row r="1039" spans="1:65" s="13" customFormat="1" ht="11.25">
      <c r="B1039" s="205"/>
      <c r="C1039" s="206"/>
      <c r="D1039" s="201" t="s">
        <v>157</v>
      </c>
      <c r="E1039" s="207" t="s">
        <v>19</v>
      </c>
      <c r="F1039" s="208" t="s">
        <v>1707</v>
      </c>
      <c r="G1039" s="206"/>
      <c r="H1039" s="209">
        <v>0.54</v>
      </c>
      <c r="I1039" s="210"/>
      <c r="J1039" s="206"/>
      <c r="K1039" s="206"/>
      <c r="L1039" s="211"/>
      <c r="M1039" s="212"/>
      <c r="N1039" s="213"/>
      <c r="O1039" s="213"/>
      <c r="P1039" s="213"/>
      <c r="Q1039" s="213"/>
      <c r="R1039" s="213"/>
      <c r="S1039" s="213"/>
      <c r="T1039" s="214"/>
      <c r="AT1039" s="215" t="s">
        <v>157</v>
      </c>
      <c r="AU1039" s="215" t="s">
        <v>82</v>
      </c>
      <c r="AV1039" s="13" t="s">
        <v>82</v>
      </c>
      <c r="AW1039" s="13" t="s">
        <v>33</v>
      </c>
      <c r="AX1039" s="13" t="s">
        <v>72</v>
      </c>
      <c r="AY1039" s="215" t="s">
        <v>146</v>
      </c>
    </row>
    <row r="1040" spans="1:65" s="13" customFormat="1" ht="11.25">
      <c r="B1040" s="205"/>
      <c r="C1040" s="206"/>
      <c r="D1040" s="201" t="s">
        <v>157</v>
      </c>
      <c r="E1040" s="207" t="s">
        <v>19</v>
      </c>
      <c r="F1040" s="208" t="s">
        <v>1708</v>
      </c>
      <c r="G1040" s="206"/>
      <c r="H1040" s="209">
        <v>0.94499999999999995</v>
      </c>
      <c r="I1040" s="210"/>
      <c r="J1040" s="206"/>
      <c r="K1040" s="206"/>
      <c r="L1040" s="211"/>
      <c r="M1040" s="212"/>
      <c r="N1040" s="213"/>
      <c r="O1040" s="213"/>
      <c r="P1040" s="213"/>
      <c r="Q1040" s="213"/>
      <c r="R1040" s="213"/>
      <c r="S1040" s="213"/>
      <c r="T1040" s="214"/>
      <c r="AT1040" s="215" t="s">
        <v>157</v>
      </c>
      <c r="AU1040" s="215" t="s">
        <v>82</v>
      </c>
      <c r="AV1040" s="13" t="s">
        <v>82</v>
      </c>
      <c r="AW1040" s="13" t="s">
        <v>33</v>
      </c>
      <c r="AX1040" s="13" t="s">
        <v>72</v>
      </c>
      <c r="AY1040" s="215" t="s">
        <v>146</v>
      </c>
    </row>
    <row r="1041" spans="1:65" s="2" customFormat="1" ht="16.5" customHeight="1">
      <c r="A1041" s="35"/>
      <c r="B1041" s="36"/>
      <c r="C1041" s="188" t="s">
        <v>1709</v>
      </c>
      <c r="D1041" s="188" t="s">
        <v>148</v>
      </c>
      <c r="E1041" s="189" t="s">
        <v>1710</v>
      </c>
      <c r="F1041" s="190" t="s">
        <v>1711</v>
      </c>
      <c r="G1041" s="191" t="s">
        <v>1712</v>
      </c>
      <c r="H1041" s="192">
        <v>411.48</v>
      </c>
      <c r="I1041" s="193"/>
      <c r="J1041" s="194">
        <f>ROUND(I1041*H1041,2)</f>
        <v>0</v>
      </c>
      <c r="K1041" s="190" t="s">
        <v>152</v>
      </c>
      <c r="L1041" s="40"/>
      <c r="M1041" s="195" t="s">
        <v>19</v>
      </c>
      <c r="N1041" s="196" t="s">
        <v>43</v>
      </c>
      <c r="O1041" s="65"/>
      <c r="P1041" s="197">
        <f>O1041*H1041</f>
        <v>0</v>
      </c>
      <c r="Q1041" s="197">
        <v>5.0000000000000002E-5</v>
      </c>
      <c r="R1041" s="197">
        <f>Q1041*H1041</f>
        <v>2.0574000000000002E-2</v>
      </c>
      <c r="S1041" s="197">
        <v>0</v>
      </c>
      <c r="T1041" s="198">
        <f>S1041*H1041</f>
        <v>0</v>
      </c>
      <c r="U1041" s="35"/>
      <c r="V1041" s="35"/>
      <c r="W1041" s="35"/>
      <c r="X1041" s="35"/>
      <c r="Y1041" s="35"/>
      <c r="Z1041" s="35"/>
      <c r="AA1041" s="35"/>
      <c r="AB1041" s="35"/>
      <c r="AC1041" s="35"/>
      <c r="AD1041" s="35"/>
      <c r="AE1041" s="35"/>
      <c r="AR1041" s="199" t="s">
        <v>239</v>
      </c>
      <c r="AT1041" s="199" t="s">
        <v>148</v>
      </c>
      <c r="AU1041" s="199" t="s">
        <v>82</v>
      </c>
      <c r="AY1041" s="18" t="s">
        <v>146</v>
      </c>
      <c r="BE1041" s="200">
        <f>IF(N1041="základní",J1041,0)</f>
        <v>0</v>
      </c>
      <c r="BF1041" s="200">
        <f>IF(N1041="snížená",J1041,0)</f>
        <v>0</v>
      </c>
      <c r="BG1041" s="200">
        <f>IF(N1041="zákl. přenesená",J1041,0)</f>
        <v>0</v>
      </c>
      <c r="BH1041" s="200">
        <f>IF(N1041="sníž. přenesená",J1041,0)</f>
        <v>0</v>
      </c>
      <c r="BI1041" s="200">
        <f>IF(N1041="nulová",J1041,0)</f>
        <v>0</v>
      </c>
      <c r="BJ1041" s="18" t="s">
        <v>80</v>
      </c>
      <c r="BK1041" s="200">
        <f>ROUND(I1041*H1041,2)</f>
        <v>0</v>
      </c>
      <c r="BL1041" s="18" t="s">
        <v>239</v>
      </c>
      <c r="BM1041" s="199" t="s">
        <v>1713</v>
      </c>
    </row>
    <row r="1042" spans="1:65" s="2" customFormat="1" ht="11.25">
      <c r="A1042" s="35"/>
      <c r="B1042" s="36"/>
      <c r="C1042" s="37"/>
      <c r="D1042" s="201" t="s">
        <v>155</v>
      </c>
      <c r="E1042" s="37"/>
      <c r="F1042" s="202" t="s">
        <v>1714</v>
      </c>
      <c r="G1042" s="37"/>
      <c r="H1042" s="37"/>
      <c r="I1042" s="109"/>
      <c r="J1042" s="37"/>
      <c r="K1042" s="37"/>
      <c r="L1042" s="40"/>
      <c r="M1042" s="203"/>
      <c r="N1042" s="204"/>
      <c r="O1042" s="65"/>
      <c r="P1042" s="65"/>
      <c r="Q1042" s="65"/>
      <c r="R1042" s="65"/>
      <c r="S1042" s="65"/>
      <c r="T1042" s="66"/>
      <c r="U1042" s="35"/>
      <c r="V1042" s="35"/>
      <c r="W1042" s="35"/>
      <c r="X1042" s="35"/>
      <c r="Y1042" s="35"/>
      <c r="Z1042" s="35"/>
      <c r="AA1042" s="35"/>
      <c r="AB1042" s="35"/>
      <c r="AC1042" s="35"/>
      <c r="AD1042" s="35"/>
      <c r="AE1042" s="35"/>
      <c r="AT1042" s="18" t="s">
        <v>155</v>
      </c>
      <c r="AU1042" s="18" t="s">
        <v>82</v>
      </c>
    </row>
    <row r="1043" spans="1:65" s="14" customFormat="1" ht="11.25">
      <c r="B1043" s="216"/>
      <c r="C1043" s="217"/>
      <c r="D1043" s="201" t="s">
        <v>157</v>
      </c>
      <c r="E1043" s="218" t="s">
        <v>19</v>
      </c>
      <c r="F1043" s="219" t="s">
        <v>1715</v>
      </c>
      <c r="G1043" s="217"/>
      <c r="H1043" s="218" t="s">
        <v>19</v>
      </c>
      <c r="I1043" s="220"/>
      <c r="J1043" s="217"/>
      <c r="K1043" s="217"/>
      <c r="L1043" s="221"/>
      <c r="M1043" s="222"/>
      <c r="N1043" s="223"/>
      <c r="O1043" s="223"/>
      <c r="P1043" s="223"/>
      <c r="Q1043" s="223"/>
      <c r="R1043" s="223"/>
      <c r="S1043" s="223"/>
      <c r="T1043" s="224"/>
      <c r="AT1043" s="225" t="s">
        <v>157</v>
      </c>
      <c r="AU1043" s="225" t="s">
        <v>82</v>
      </c>
      <c r="AV1043" s="14" t="s">
        <v>80</v>
      </c>
      <c r="AW1043" s="14" t="s">
        <v>33</v>
      </c>
      <c r="AX1043" s="14" t="s">
        <v>72</v>
      </c>
      <c r="AY1043" s="225" t="s">
        <v>146</v>
      </c>
    </row>
    <row r="1044" spans="1:65" s="13" customFormat="1" ht="11.25">
      <c r="B1044" s="205"/>
      <c r="C1044" s="206"/>
      <c r="D1044" s="201" t="s">
        <v>157</v>
      </c>
      <c r="E1044" s="207" t="s">
        <v>19</v>
      </c>
      <c r="F1044" s="208" t="s">
        <v>1716</v>
      </c>
      <c r="G1044" s="206"/>
      <c r="H1044" s="209">
        <v>411.48</v>
      </c>
      <c r="I1044" s="210"/>
      <c r="J1044" s="206"/>
      <c r="K1044" s="206"/>
      <c r="L1044" s="211"/>
      <c r="M1044" s="212"/>
      <c r="N1044" s="213"/>
      <c r="O1044" s="213"/>
      <c r="P1044" s="213"/>
      <c r="Q1044" s="213"/>
      <c r="R1044" s="213"/>
      <c r="S1044" s="213"/>
      <c r="T1044" s="214"/>
      <c r="AT1044" s="215" t="s">
        <v>157</v>
      </c>
      <c r="AU1044" s="215" t="s">
        <v>82</v>
      </c>
      <c r="AV1044" s="13" t="s">
        <v>82</v>
      </c>
      <c r="AW1044" s="13" t="s">
        <v>33</v>
      </c>
      <c r="AX1044" s="13" t="s">
        <v>72</v>
      </c>
      <c r="AY1044" s="215" t="s">
        <v>146</v>
      </c>
    </row>
    <row r="1045" spans="1:65" s="2" customFormat="1" ht="16.5" customHeight="1">
      <c r="A1045" s="35"/>
      <c r="B1045" s="36"/>
      <c r="C1045" s="226" t="s">
        <v>1717</v>
      </c>
      <c r="D1045" s="226" t="s">
        <v>580</v>
      </c>
      <c r="E1045" s="227" t="s">
        <v>1718</v>
      </c>
      <c r="F1045" s="228" t="s">
        <v>1719</v>
      </c>
      <c r="G1045" s="229" t="s">
        <v>235</v>
      </c>
      <c r="H1045" s="230">
        <v>0.47299999999999998</v>
      </c>
      <c r="I1045" s="231"/>
      <c r="J1045" s="232">
        <f>ROUND(I1045*H1045,2)</f>
        <v>0</v>
      </c>
      <c r="K1045" s="228" t="s">
        <v>152</v>
      </c>
      <c r="L1045" s="233"/>
      <c r="M1045" s="234" t="s">
        <v>19</v>
      </c>
      <c r="N1045" s="235" t="s">
        <v>43</v>
      </c>
      <c r="O1045" s="65"/>
      <c r="P1045" s="197">
        <f>O1045*H1045</f>
        <v>0</v>
      </c>
      <c r="Q1045" s="197">
        <v>1</v>
      </c>
      <c r="R1045" s="197">
        <f>Q1045*H1045</f>
        <v>0.47299999999999998</v>
      </c>
      <c r="S1045" s="197">
        <v>0</v>
      </c>
      <c r="T1045" s="198">
        <f>S1045*H1045</f>
        <v>0</v>
      </c>
      <c r="U1045" s="35"/>
      <c r="V1045" s="35"/>
      <c r="W1045" s="35"/>
      <c r="X1045" s="35"/>
      <c r="Y1045" s="35"/>
      <c r="Z1045" s="35"/>
      <c r="AA1045" s="35"/>
      <c r="AB1045" s="35"/>
      <c r="AC1045" s="35"/>
      <c r="AD1045" s="35"/>
      <c r="AE1045" s="35"/>
      <c r="AR1045" s="199" t="s">
        <v>347</v>
      </c>
      <c r="AT1045" s="199" t="s">
        <v>580</v>
      </c>
      <c r="AU1045" s="199" t="s">
        <v>82</v>
      </c>
      <c r="AY1045" s="18" t="s">
        <v>146</v>
      </c>
      <c r="BE1045" s="200">
        <f>IF(N1045="základní",J1045,0)</f>
        <v>0</v>
      </c>
      <c r="BF1045" s="200">
        <f>IF(N1045="snížená",J1045,0)</f>
        <v>0</v>
      </c>
      <c r="BG1045" s="200">
        <f>IF(N1045="zákl. přenesená",J1045,0)</f>
        <v>0</v>
      </c>
      <c r="BH1045" s="200">
        <f>IF(N1045="sníž. přenesená",J1045,0)</f>
        <v>0</v>
      </c>
      <c r="BI1045" s="200">
        <f>IF(N1045="nulová",J1045,0)</f>
        <v>0</v>
      </c>
      <c r="BJ1045" s="18" t="s">
        <v>80</v>
      </c>
      <c r="BK1045" s="200">
        <f>ROUND(I1045*H1045,2)</f>
        <v>0</v>
      </c>
      <c r="BL1045" s="18" t="s">
        <v>239</v>
      </c>
      <c r="BM1045" s="199" t="s">
        <v>1720</v>
      </c>
    </row>
    <row r="1046" spans="1:65" s="2" customFormat="1" ht="11.25">
      <c r="A1046" s="35"/>
      <c r="B1046" s="36"/>
      <c r="C1046" s="37"/>
      <c r="D1046" s="201" t="s">
        <v>155</v>
      </c>
      <c r="E1046" s="37"/>
      <c r="F1046" s="202" t="s">
        <v>1719</v>
      </c>
      <c r="G1046" s="37"/>
      <c r="H1046" s="37"/>
      <c r="I1046" s="109"/>
      <c r="J1046" s="37"/>
      <c r="K1046" s="37"/>
      <c r="L1046" s="40"/>
      <c r="M1046" s="203"/>
      <c r="N1046" s="204"/>
      <c r="O1046" s="65"/>
      <c r="P1046" s="65"/>
      <c r="Q1046" s="65"/>
      <c r="R1046" s="65"/>
      <c r="S1046" s="65"/>
      <c r="T1046" s="66"/>
      <c r="U1046" s="35"/>
      <c r="V1046" s="35"/>
      <c r="W1046" s="35"/>
      <c r="X1046" s="35"/>
      <c r="Y1046" s="35"/>
      <c r="Z1046" s="35"/>
      <c r="AA1046" s="35"/>
      <c r="AB1046" s="35"/>
      <c r="AC1046" s="35"/>
      <c r="AD1046" s="35"/>
      <c r="AE1046" s="35"/>
      <c r="AT1046" s="18" t="s">
        <v>155</v>
      </c>
      <c r="AU1046" s="18" t="s">
        <v>82</v>
      </c>
    </row>
    <row r="1047" spans="1:65" s="13" customFormat="1" ht="11.25">
      <c r="B1047" s="205"/>
      <c r="C1047" s="206"/>
      <c r="D1047" s="201" t="s">
        <v>157</v>
      </c>
      <c r="E1047" s="206"/>
      <c r="F1047" s="208" t="s">
        <v>1721</v>
      </c>
      <c r="G1047" s="206"/>
      <c r="H1047" s="209">
        <v>0.47299999999999998</v>
      </c>
      <c r="I1047" s="210"/>
      <c r="J1047" s="206"/>
      <c r="K1047" s="206"/>
      <c r="L1047" s="211"/>
      <c r="M1047" s="212"/>
      <c r="N1047" s="213"/>
      <c r="O1047" s="213"/>
      <c r="P1047" s="213"/>
      <c r="Q1047" s="213"/>
      <c r="R1047" s="213"/>
      <c r="S1047" s="213"/>
      <c r="T1047" s="214"/>
      <c r="AT1047" s="215" t="s">
        <v>157</v>
      </c>
      <c r="AU1047" s="215" t="s">
        <v>82</v>
      </c>
      <c r="AV1047" s="13" t="s">
        <v>82</v>
      </c>
      <c r="AW1047" s="13" t="s">
        <v>4</v>
      </c>
      <c r="AX1047" s="13" t="s">
        <v>80</v>
      </c>
      <c r="AY1047" s="215" t="s">
        <v>146</v>
      </c>
    </row>
    <row r="1048" spans="1:65" s="2" customFormat="1" ht="16.5" customHeight="1">
      <c r="A1048" s="35"/>
      <c r="B1048" s="36"/>
      <c r="C1048" s="188" t="s">
        <v>1722</v>
      </c>
      <c r="D1048" s="188" t="s">
        <v>148</v>
      </c>
      <c r="E1048" s="189" t="s">
        <v>1723</v>
      </c>
      <c r="F1048" s="190" t="s">
        <v>1724</v>
      </c>
      <c r="G1048" s="191" t="s">
        <v>1259</v>
      </c>
      <c r="H1048" s="237"/>
      <c r="I1048" s="193"/>
      <c r="J1048" s="194">
        <f>ROUND(I1048*H1048,2)</f>
        <v>0</v>
      </c>
      <c r="K1048" s="190" t="s">
        <v>152</v>
      </c>
      <c r="L1048" s="40"/>
      <c r="M1048" s="195" t="s">
        <v>19</v>
      </c>
      <c r="N1048" s="196" t="s">
        <v>43</v>
      </c>
      <c r="O1048" s="65"/>
      <c r="P1048" s="197">
        <f>O1048*H1048</f>
        <v>0</v>
      </c>
      <c r="Q1048" s="197">
        <v>0</v>
      </c>
      <c r="R1048" s="197">
        <f>Q1048*H1048</f>
        <v>0</v>
      </c>
      <c r="S1048" s="197">
        <v>0</v>
      </c>
      <c r="T1048" s="198">
        <f>S1048*H1048</f>
        <v>0</v>
      </c>
      <c r="U1048" s="35"/>
      <c r="V1048" s="35"/>
      <c r="W1048" s="35"/>
      <c r="X1048" s="35"/>
      <c r="Y1048" s="35"/>
      <c r="Z1048" s="35"/>
      <c r="AA1048" s="35"/>
      <c r="AB1048" s="35"/>
      <c r="AC1048" s="35"/>
      <c r="AD1048" s="35"/>
      <c r="AE1048" s="35"/>
      <c r="AR1048" s="199" t="s">
        <v>239</v>
      </c>
      <c r="AT1048" s="199" t="s">
        <v>148</v>
      </c>
      <c r="AU1048" s="199" t="s">
        <v>82</v>
      </c>
      <c r="AY1048" s="18" t="s">
        <v>146</v>
      </c>
      <c r="BE1048" s="200">
        <f>IF(N1048="základní",J1048,0)</f>
        <v>0</v>
      </c>
      <c r="BF1048" s="200">
        <f>IF(N1048="snížená",J1048,0)</f>
        <v>0</v>
      </c>
      <c r="BG1048" s="200">
        <f>IF(N1048="zákl. přenesená",J1048,0)</f>
        <v>0</v>
      </c>
      <c r="BH1048" s="200">
        <f>IF(N1048="sníž. přenesená",J1048,0)</f>
        <v>0</v>
      </c>
      <c r="BI1048" s="200">
        <f>IF(N1048="nulová",J1048,0)</f>
        <v>0</v>
      </c>
      <c r="BJ1048" s="18" t="s">
        <v>80</v>
      </c>
      <c r="BK1048" s="200">
        <f>ROUND(I1048*H1048,2)</f>
        <v>0</v>
      </c>
      <c r="BL1048" s="18" t="s">
        <v>239</v>
      </c>
      <c r="BM1048" s="199" t="s">
        <v>1725</v>
      </c>
    </row>
    <row r="1049" spans="1:65" s="2" customFormat="1" ht="19.5">
      <c r="A1049" s="35"/>
      <c r="B1049" s="36"/>
      <c r="C1049" s="37"/>
      <c r="D1049" s="201" t="s">
        <v>155</v>
      </c>
      <c r="E1049" s="37"/>
      <c r="F1049" s="202" t="s">
        <v>1726</v>
      </c>
      <c r="G1049" s="37"/>
      <c r="H1049" s="37"/>
      <c r="I1049" s="109"/>
      <c r="J1049" s="37"/>
      <c r="K1049" s="37"/>
      <c r="L1049" s="40"/>
      <c r="M1049" s="203"/>
      <c r="N1049" s="204"/>
      <c r="O1049" s="65"/>
      <c r="P1049" s="65"/>
      <c r="Q1049" s="65"/>
      <c r="R1049" s="65"/>
      <c r="S1049" s="65"/>
      <c r="T1049" s="66"/>
      <c r="U1049" s="35"/>
      <c r="V1049" s="35"/>
      <c r="W1049" s="35"/>
      <c r="X1049" s="35"/>
      <c r="Y1049" s="35"/>
      <c r="Z1049" s="35"/>
      <c r="AA1049" s="35"/>
      <c r="AB1049" s="35"/>
      <c r="AC1049" s="35"/>
      <c r="AD1049" s="35"/>
      <c r="AE1049" s="35"/>
      <c r="AT1049" s="18" t="s">
        <v>155</v>
      </c>
      <c r="AU1049" s="18" t="s">
        <v>82</v>
      </c>
    </row>
    <row r="1050" spans="1:65" s="12" customFormat="1" ht="22.9" customHeight="1">
      <c r="B1050" s="172"/>
      <c r="C1050" s="173"/>
      <c r="D1050" s="174" t="s">
        <v>71</v>
      </c>
      <c r="E1050" s="186" t="s">
        <v>1727</v>
      </c>
      <c r="F1050" s="186" t="s">
        <v>1728</v>
      </c>
      <c r="G1050" s="173"/>
      <c r="H1050" s="173"/>
      <c r="I1050" s="176"/>
      <c r="J1050" s="187">
        <f>BK1050</f>
        <v>0</v>
      </c>
      <c r="K1050" s="173"/>
      <c r="L1050" s="178"/>
      <c r="M1050" s="179"/>
      <c r="N1050" s="180"/>
      <c r="O1050" s="180"/>
      <c r="P1050" s="181">
        <f>SUM(P1051:P1116)</f>
        <v>0</v>
      </c>
      <c r="Q1050" s="180"/>
      <c r="R1050" s="181">
        <f>SUM(R1051:R1116)</f>
        <v>4.9986478999999999</v>
      </c>
      <c r="S1050" s="180"/>
      <c r="T1050" s="182">
        <f>SUM(T1051:T1116)</f>
        <v>2.0567940999999998</v>
      </c>
      <c r="AR1050" s="183" t="s">
        <v>82</v>
      </c>
      <c r="AT1050" s="184" t="s">
        <v>71</v>
      </c>
      <c r="AU1050" s="184" t="s">
        <v>80</v>
      </c>
      <c r="AY1050" s="183" t="s">
        <v>146</v>
      </c>
      <c r="BK1050" s="185">
        <f>SUM(BK1051:BK1116)</f>
        <v>0</v>
      </c>
    </row>
    <row r="1051" spans="1:65" s="2" customFormat="1" ht="16.5" customHeight="1">
      <c r="A1051" s="35"/>
      <c r="B1051" s="36"/>
      <c r="C1051" s="188" t="s">
        <v>1729</v>
      </c>
      <c r="D1051" s="188" t="s">
        <v>148</v>
      </c>
      <c r="E1051" s="189" t="s">
        <v>1730</v>
      </c>
      <c r="F1051" s="190" t="s">
        <v>1731</v>
      </c>
      <c r="G1051" s="191" t="s">
        <v>464</v>
      </c>
      <c r="H1051" s="192">
        <v>76.8</v>
      </c>
      <c r="I1051" s="193"/>
      <c r="J1051" s="194">
        <f>ROUND(I1051*H1051,2)</f>
        <v>0</v>
      </c>
      <c r="K1051" s="190" t="s">
        <v>152</v>
      </c>
      <c r="L1051" s="40"/>
      <c r="M1051" s="195" t="s">
        <v>19</v>
      </c>
      <c r="N1051" s="196" t="s">
        <v>43</v>
      </c>
      <c r="O1051" s="65"/>
      <c r="P1051" s="197">
        <f>O1051*H1051</f>
        <v>0</v>
      </c>
      <c r="Q1051" s="197">
        <v>1.23E-3</v>
      </c>
      <c r="R1051" s="197">
        <f>Q1051*H1051</f>
        <v>9.4463999999999992E-2</v>
      </c>
      <c r="S1051" s="197">
        <v>0</v>
      </c>
      <c r="T1051" s="198">
        <f>S1051*H1051</f>
        <v>0</v>
      </c>
      <c r="U1051" s="35"/>
      <c r="V1051" s="35"/>
      <c r="W1051" s="35"/>
      <c r="X1051" s="35"/>
      <c r="Y1051" s="35"/>
      <c r="Z1051" s="35"/>
      <c r="AA1051" s="35"/>
      <c r="AB1051" s="35"/>
      <c r="AC1051" s="35"/>
      <c r="AD1051" s="35"/>
      <c r="AE1051" s="35"/>
      <c r="AR1051" s="199" t="s">
        <v>239</v>
      </c>
      <c r="AT1051" s="199" t="s">
        <v>148</v>
      </c>
      <c r="AU1051" s="199" t="s">
        <v>82</v>
      </c>
      <c r="AY1051" s="18" t="s">
        <v>146</v>
      </c>
      <c r="BE1051" s="200">
        <f>IF(N1051="základní",J1051,0)</f>
        <v>0</v>
      </c>
      <c r="BF1051" s="200">
        <f>IF(N1051="snížená",J1051,0)</f>
        <v>0</v>
      </c>
      <c r="BG1051" s="200">
        <f>IF(N1051="zákl. přenesená",J1051,0)</f>
        <v>0</v>
      </c>
      <c r="BH1051" s="200">
        <f>IF(N1051="sníž. přenesená",J1051,0)</f>
        <v>0</v>
      </c>
      <c r="BI1051" s="200">
        <f>IF(N1051="nulová",J1051,0)</f>
        <v>0</v>
      </c>
      <c r="BJ1051" s="18" t="s">
        <v>80</v>
      </c>
      <c r="BK1051" s="200">
        <f>ROUND(I1051*H1051,2)</f>
        <v>0</v>
      </c>
      <c r="BL1051" s="18" t="s">
        <v>239</v>
      </c>
      <c r="BM1051" s="199" t="s">
        <v>1732</v>
      </c>
    </row>
    <row r="1052" spans="1:65" s="2" customFormat="1" ht="11.25">
      <c r="A1052" s="35"/>
      <c r="B1052" s="36"/>
      <c r="C1052" s="37"/>
      <c r="D1052" s="201" t="s">
        <v>155</v>
      </c>
      <c r="E1052" s="37"/>
      <c r="F1052" s="202" t="s">
        <v>1733</v>
      </c>
      <c r="G1052" s="37"/>
      <c r="H1052" s="37"/>
      <c r="I1052" s="109"/>
      <c r="J1052" s="37"/>
      <c r="K1052" s="37"/>
      <c r="L1052" s="40"/>
      <c r="M1052" s="203"/>
      <c r="N1052" s="204"/>
      <c r="O1052" s="65"/>
      <c r="P1052" s="65"/>
      <c r="Q1052" s="65"/>
      <c r="R1052" s="65"/>
      <c r="S1052" s="65"/>
      <c r="T1052" s="66"/>
      <c r="U1052" s="35"/>
      <c r="V1052" s="35"/>
      <c r="W1052" s="35"/>
      <c r="X1052" s="35"/>
      <c r="Y1052" s="35"/>
      <c r="Z1052" s="35"/>
      <c r="AA1052" s="35"/>
      <c r="AB1052" s="35"/>
      <c r="AC1052" s="35"/>
      <c r="AD1052" s="35"/>
      <c r="AE1052" s="35"/>
      <c r="AT1052" s="18" t="s">
        <v>155</v>
      </c>
      <c r="AU1052" s="18" t="s">
        <v>82</v>
      </c>
    </row>
    <row r="1053" spans="1:65" s="13" customFormat="1" ht="11.25">
      <c r="B1053" s="205"/>
      <c r="C1053" s="206"/>
      <c r="D1053" s="201" t="s">
        <v>157</v>
      </c>
      <c r="E1053" s="207" t="s">
        <v>19</v>
      </c>
      <c r="F1053" s="208" t="s">
        <v>1734</v>
      </c>
      <c r="G1053" s="206"/>
      <c r="H1053" s="209">
        <v>76.8</v>
      </c>
      <c r="I1053" s="210"/>
      <c r="J1053" s="206"/>
      <c r="K1053" s="206"/>
      <c r="L1053" s="211"/>
      <c r="M1053" s="212"/>
      <c r="N1053" s="213"/>
      <c r="O1053" s="213"/>
      <c r="P1053" s="213"/>
      <c r="Q1053" s="213"/>
      <c r="R1053" s="213"/>
      <c r="S1053" s="213"/>
      <c r="T1053" s="214"/>
      <c r="AT1053" s="215" t="s">
        <v>157</v>
      </c>
      <c r="AU1053" s="215" t="s">
        <v>82</v>
      </c>
      <c r="AV1053" s="13" t="s">
        <v>82</v>
      </c>
      <c r="AW1053" s="13" t="s">
        <v>33</v>
      </c>
      <c r="AX1053" s="13" t="s">
        <v>72</v>
      </c>
      <c r="AY1053" s="215" t="s">
        <v>146</v>
      </c>
    </row>
    <row r="1054" spans="1:65" s="2" customFormat="1" ht="16.5" customHeight="1">
      <c r="A1054" s="35"/>
      <c r="B1054" s="36"/>
      <c r="C1054" s="226" t="s">
        <v>1735</v>
      </c>
      <c r="D1054" s="226" t="s">
        <v>580</v>
      </c>
      <c r="E1054" s="227" t="s">
        <v>1736</v>
      </c>
      <c r="F1054" s="228" t="s">
        <v>1737</v>
      </c>
      <c r="G1054" s="229" t="s">
        <v>151</v>
      </c>
      <c r="H1054" s="230">
        <v>20.16</v>
      </c>
      <c r="I1054" s="231"/>
      <c r="J1054" s="232">
        <f>ROUND(I1054*H1054,2)</f>
        <v>0</v>
      </c>
      <c r="K1054" s="228" t="s">
        <v>19</v>
      </c>
      <c r="L1054" s="233"/>
      <c r="M1054" s="234" t="s">
        <v>19</v>
      </c>
      <c r="N1054" s="235" t="s">
        <v>43</v>
      </c>
      <c r="O1054" s="65"/>
      <c r="P1054" s="197">
        <f>O1054*H1054</f>
        <v>0</v>
      </c>
      <c r="Q1054" s="197">
        <v>1.55E-2</v>
      </c>
      <c r="R1054" s="197">
        <f>Q1054*H1054</f>
        <v>0.31247999999999998</v>
      </c>
      <c r="S1054" s="197">
        <v>0</v>
      </c>
      <c r="T1054" s="198">
        <f>S1054*H1054</f>
        <v>0</v>
      </c>
      <c r="U1054" s="35"/>
      <c r="V1054" s="35"/>
      <c r="W1054" s="35"/>
      <c r="X1054" s="35"/>
      <c r="Y1054" s="35"/>
      <c r="Z1054" s="35"/>
      <c r="AA1054" s="35"/>
      <c r="AB1054" s="35"/>
      <c r="AC1054" s="35"/>
      <c r="AD1054" s="35"/>
      <c r="AE1054" s="35"/>
      <c r="AR1054" s="199" t="s">
        <v>347</v>
      </c>
      <c r="AT1054" s="199" t="s">
        <v>580</v>
      </c>
      <c r="AU1054" s="199" t="s">
        <v>82</v>
      </c>
      <c r="AY1054" s="18" t="s">
        <v>146</v>
      </c>
      <c r="BE1054" s="200">
        <f>IF(N1054="základní",J1054,0)</f>
        <v>0</v>
      </c>
      <c r="BF1054" s="200">
        <f>IF(N1054="snížená",J1054,0)</f>
        <v>0</v>
      </c>
      <c r="BG1054" s="200">
        <f>IF(N1054="zákl. přenesená",J1054,0)</f>
        <v>0</v>
      </c>
      <c r="BH1054" s="200">
        <f>IF(N1054="sníž. přenesená",J1054,0)</f>
        <v>0</v>
      </c>
      <c r="BI1054" s="200">
        <f>IF(N1054="nulová",J1054,0)</f>
        <v>0</v>
      </c>
      <c r="BJ1054" s="18" t="s">
        <v>80</v>
      </c>
      <c r="BK1054" s="200">
        <f>ROUND(I1054*H1054,2)</f>
        <v>0</v>
      </c>
      <c r="BL1054" s="18" t="s">
        <v>239</v>
      </c>
      <c r="BM1054" s="199" t="s">
        <v>1738</v>
      </c>
    </row>
    <row r="1055" spans="1:65" s="2" customFormat="1" ht="11.25">
      <c r="A1055" s="35"/>
      <c r="B1055" s="36"/>
      <c r="C1055" s="37"/>
      <c r="D1055" s="201" t="s">
        <v>155</v>
      </c>
      <c r="E1055" s="37"/>
      <c r="F1055" s="202" t="s">
        <v>1737</v>
      </c>
      <c r="G1055" s="37"/>
      <c r="H1055" s="37"/>
      <c r="I1055" s="109"/>
      <c r="J1055" s="37"/>
      <c r="K1055" s="37"/>
      <c r="L1055" s="40"/>
      <c r="M1055" s="203"/>
      <c r="N1055" s="204"/>
      <c r="O1055" s="65"/>
      <c r="P1055" s="65"/>
      <c r="Q1055" s="65"/>
      <c r="R1055" s="65"/>
      <c r="S1055" s="65"/>
      <c r="T1055" s="66"/>
      <c r="U1055" s="35"/>
      <c r="V1055" s="35"/>
      <c r="W1055" s="35"/>
      <c r="X1055" s="35"/>
      <c r="Y1055" s="35"/>
      <c r="Z1055" s="35"/>
      <c r="AA1055" s="35"/>
      <c r="AB1055" s="35"/>
      <c r="AC1055" s="35"/>
      <c r="AD1055" s="35"/>
      <c r="AE1055" s="35"/>
      <c r="AT1055" s="18" t="s">
        <v>155</v>
      </c>
      <c r="AU1055" s="18" t="s">
        <v>82</v>
      </c>
    </row>
    <row r="1056" spans="1:65" s="13" customFormat="1" ht="11.25">
      <c r="B1056" s="205"/>
      <c r="C1056" s="206"/>
      <c r="D1056" s="201" t="s">
        <v>157</v>
      </c>
      <c r="E1056" s="207" t="s">
        <v>19</v>
      </c>
      <c r="F1056" s="208" t="s">
        <v>1739</v>
      </c>
      <c r="G1056" s="206"/>
      <c r="H1056" s="209">
        <v>19.2</v>
      </c>
      <c r="I1056" s="210"/>
      <c r="J1056" s="206"/>
      <c r="K1056" s="206"/>
      <c r="L1056" s="211"/>
      <c r="M1056" s="212"/>
      <c r="N1056" s="213"/>
      <c r="O1056" s="213"/>
      <c r="P1056" s="213"/>
      <c r="Q1056" s="213"/>
      <c r="R1056" s="213"/>
      <c r="S1056" s="213"/>
      <c r="T1056" s="214"/>
      <c r="AT1056" s="215" t="s">
        <v>157</v>
      </c>
      <c r="AU1056" s="215" t="s">
        <v>82</v>
      </c>
      <c r="AV1056" s="13" t="s">
        <v>82</v>
      </c>
      <c r="AW1056" s="13" t="s">
        <v>33</v>
      </c>
      <c r="AX1056" s="13" t="s">
        <v>72</v>
      </c>
      <c r="AY1056" s="215" t="s">
        <v>146</v>
      </c>
    </row>
    <row r="1057" spans="1:65" s="13" customFormat="1" ht="11.25">
      <c r="B1057" s="205"/>
      <c r="C1057" s="206"/>
      <c r="D1057" s="201" t="s">
        <v>157</v>
      </c>
      <c r="E1057" s="206"/>
      <c r="F1057" s="208" t="s">
        <v>1740</v>
      </c>
      <c r="G1057" s="206"/>
      <c r="H1057" s="209">
        <v>20.16</v>
      </c>
      <c r="I1057" s="210"/>
      <c r="J1057" s="206"/>
      <c r="K1057" s="206"/>
      <c r="L1057" s="211"/>
      <c r="M1057" s="212"/>
      <c r="N1057" s="213"/>
      <c r="O1057" s="213"/>
      <c r="P1057" s="213"/>
      <c r="Q1057" s="213"/>
      <c r="R1057" s="213"/>
      <c r="S1057" s="213"/>
      <c r="T1057" s="214"/>
      <c r="AT1057" s="215" t="s">
        <v>157</v>
      </c>
      <c r="AU1057" s="215" t="s">
        <v>82</v>
      </c>
      <c r="AV1057" s="13" t="s">
        <v>82</v>
      </c>
      <c r="AW1057" s="13" t="s">
        <v>4</v>
      </c>
      <c r="AX1057" s="13" t="s">
        <v>80</v>
      </c>
      <c r="AY1057" s="215" t="s">
        <v>146</v>
      </c>
    </row>
    <row r="1058" spans="1:65" s="2" customFormat="1" ht="16.5" customHeight="1">
      <c r="A1058" s="35"/>
      <c r="B1058" s="36"/>
      <c r="C1058" s="188" t="s">
        <v>1741</v>
      </c>
      <c r="D1058" s="188" t="s">
        <v>148</v>
      </c>
      <c r="E1058" s="189" t="s">
        <v>1742</v>
      </c>
      <c r="F1058" s="190" t="s">
        <v>1743</v>
      </c>
      <c r="G1058" s="191" t="s">
        <v>464</v>
      </c>
      <c r="H1058" s="192">
        <v>76.8</v>
      </c>
      <c r="I1058" s="193"/>
      <c r="J1058" s="194">
        <f>ROUND(I1058*H1058,2)</f>
        <v>0</v>
      </c>
      <c r="K1058" s="190" t="s">
        <v>152</v>
      </c>
      <c r="L1058" s="40"/>
      <c r="M1058" s="195" t="s">
        <v>19</v>
      </c>
      <c r="N1058" s="196" t="s">
        <v>43</v>
      </c>
      <c r="O1058" s="65"/>
      <c r="P1058" s="197">
        <f>O1058*H1058</f>
        <v>0</v>
      </c>
      <c r="Q1058" s="197">
        <v>9.7999999999999997E-4</v>
      </c>
      <c r="R1058" s="197">
        <f>Q1058*H1058</f>
        <v>7.5263999999999998E-2</v>
      </c>
      <c r="S1058" s="197">
        <v>0</v>
      </c>
      <c r="T1058" s="198">
        <f>S1058*H1058</f>
        <v>0</v>
      </c>
      <c r="U1058" s="35"/>
      <c r="V1058" s="35"/>
      <c r="W1058" s="35"/>
      <c r="X1058" s="35"/>
      <c r="Y1058" s="35"/>
      <c r="Z1058" s="35"/>
      <c r="AA1058" s="35"/>
      <c r="AB1058" s="35"/>
      <c r="AC1058" s="35"/>
      <c r="AD1058" s="35"/>
      <c r="AE1058" s="35"/>
      <c r="AR1058" s="199" t="s">
        <v>239</v>
      </c>
      <c r="AT1058" s="199" t="s">
        <v>148</v>
      </c>
      <c r="AU1058" s="199" t="s">
        <v>82</v>
      </c>
      <c r="AY1058" s="18" t="s">
        <v>146</v>
      </c>
      <c r="BE1058" s="200">
        <f>IF(N1058="základní",J1058,0)</f>
        <v>0</v>
      </c>
      <c r="BF1058" s="200">
        <f>IF(N1058="snížená",J1058,0)</f>
        <v>0</v>
      </c>
      <c r="BG1058" s="200">
        <f>IF(N1058="zákl. přenesená",J1058,0)</f>
        <v>0</v>
      </c>
      <c r="BH1058" s="200">
        <f>IF(N1058="sníž. přenesená",J1058,0)</f>
        <v>0</v>
      </c>
      <c r="BI1058" s="200">
        <f>IF(N1058="nulová",J1058,0)</f>
        <v>0</v>
      </c>
      <c r="BJ1058" s="18" t="s">
        <v>80</v>
      </c>
      <c r="BK1058" s="200">
        <f>ROUND(I1058*H1058,2)</f>
        <v>0</v>
      </c>
      <c r="BL1058" s="18" t="s">
        <v>239</v>
      </c>
      <c r="BM1058" s="199" t="s">
        <v>1744</v>
      </c>
    </row>
    <row r="1059" spans="1:65" s="2" customFormat="1" ht="11.25">
      <c r="A1059" s="35"/>
      <c r="B1059" s="36"/>
      <c r="C1059" s="37"/>
      <c r="D1059" s="201" t="s">
        <v>155</v>
      </c>
      <c r="E1059" s="37"/>
      <c r="F1059" s="202" t="s">
        <v>1745</v>
      </c>
      <c r="G1059" s="37"/>
      <c r="H1059" s="37"/>
      <c r="I1059" s="109"/>
      <c r="J1059" s="37"/>
      <c r="K1059" s="37"/>
      <c r="L1059" s="40"/>
      <c r="M1059" s="203"/>
      <c r="N1059" s="204"/>
      <c r="O1059" s="65"/>
      <c r="P1059" s="65"/>
      <c r="Q1059" s="65"/>
      <c r="R1059" s="65"/>
      <c r="S1059" s="65"/>
      <c r="T1059" s="66"/>
      <c r="U1059" s="35"/>
      <c r="V1059" s="35"/>
      <c r="W1059" s="35"/>
      <c r="X1059" s="35"/>
      <c r="Y1059" s="35"/>
      <c r="Z1059" s="35"/>
      <c r="AA1059" s="35"/>
      <c r="AB1059" s="35"/>
      <c r="AC1059" s="35"/>
      <c r="AD1059" s="35"/>
      <c r="AE1059" s="35"/>
      <c r="AT1059" s="18" t="s">
        <v>155</v>
      </c>
      <c r="AU1059" s="18" t="s">
        <v>82</v>
      </c>
    </row>
    <row r="1060" spans="1:65" s="13" customFormat="1" ht="11.25">
      <c r="B1060" s="205"/>
      <c r="C1060" s="206"/>
      <c r="D1060" s="201" t="s">
        <v>157</v>
      </c>
      <c r="E1060" s="207" t="s">
        <v>19</v>
      </c>
      <c r="F1060" s="208" t="s">
        <v>1734</v>
      </c>
      <c r="G1060" s="206"/>
      <c r="H1060" s="209">
        <v>76.8</v>
      </c>
      <c r="I1060" s="210"/>
      <c r="J1060" s="206"/>
      <c r="K1060" s="206"/>
      <c r="L1060" s="211"/>
      <c r="M1060" s="212"/>
      <c r="N1060" s="213"/>
      <c r="O1060" s="213"/>
      <c r="P1060" s="213"/>
      <c r="Q1060" s="213"/>
      <c r="R1060" s="213"/>
      <c r="S1060" s="213"/>
      <c r="T1060" s="214"/>
      <c r="AT1060" s="215" t="s">
        <v>157</v>
      </c>
      <c r="AU1060" s="215" t="s">
        <v>82</v>
      </c>
      <c r="AV1060" s="13" t="s">
        <v>82</v>
      </c>
      <c r="AW1060" s="13" t="s">
        <v>33</v>
      </c>
      <c r="AX1060" s="13" t="s">
        <v>72</v>
      </c>
      <c r="AY1060" s="215" t="s">
        <v>146</v>
      </c>
    </row>
    <row r="1061" spans="1:65" s="2" customFormat="1" ht="16.5" customHeight="1">
      <c r="A1061" s="35"/>
      <c r="B1061" s="36"/>
      <c r="C1061" s="226" t="s">
        <v>1746</v>
      </c>
      <c r="D1061" s="226" t="s">
        <v>580</v>
      </c>
      <c r="E1061" s="227" t="s">
        <v>1736</v>
      </c>
      <c r="F1061" s="228" t="s">
        <v>1737</v>
      </c>
      <c r="G1061" s="229" t="s">
        <v>151</v>
      </c>
      <c r="H1061" s="230">
        <v>14.1</v>
      </c>
      <c r="I1061" s="231"/>
      <c r="J1061" s="232">
        <f>ROUND(I1061*H1061,2)</f>
        <v>0</v>
      </c>
      <c r="K1061" s="228" t="s">
        <v>19</v>
      </c>
      <c r="L1061" s="233"/>
      <c r="M1061" s="234" t="s">
        <v>19</v>
      </c>
      <c r="N1061" s="235" t="s">
        <v>43</v>
      </c>
      <c r="O1061" s="65"/>
      <c r="P1061" s="197">
        <f>O1061*H1061</f>
        <v>0</v>
      </c>
      <c r="Q1061" s="197">
        <v>1.55E-2</v>
      </c>
      <c r="R1061" s="197">
        <f>Q1061*H1061</f>
        <v>0.21854999999999999</v>
      </c>
      <c r="S1061" s="197">
        <v>0</v>
      </c>
      <c r="T1061" s="198">
        <f>S1061*H1061</f>
        <v>0</v>
      </c>
      <c r="U1061" s="35"/>
      <c r="V1061" s="35"/>
      <c r="W1061" s="35"/>
      <c r="X1061" s="35"/>
      <c r="Y1061" s="35"/>
      <c r="Z1061" s="35"/>
      <c r="AA1061" s="35"/>
      <c r="AB1061" s="35"/>
      <c r="AC1061" s="35"/>
      <c r="AD1061" s="35"/>
      <c r="AE1061" s="35"/>
      <c r="AR1061" s="199" t="s">
        <v>347</v>
      </c>
      <c r="AT1061" s="199" t="s">
        <v>580</v>
      </c>
      <c r="AU1061" s="199" t="s">
        <v>82</v>
      </c>
      <c r="AY1061" s="18" t="s">
        <v>146</v>
      </c>
      <c r="BE1061" s="200">
        <f>IF(N1061="základní",J1061,0)</f>
        <v>0</v>
      </c>
      <c r="BF1061" s="200">
        <f>IF(N1061="snížená",J1061,0)</f>
        <v>0</v>
      </c>
      <c r="BG1061" s="200">
        <f>IF(N1061="zákl. přenesená",J1061,0)</f>
        <v>0</v>
      </c>
      <c r="BH1061" s="200">
        <f>IF(N1061="sníž. přenesená",J1061,0)</f>
        <v>0</v>
      </c>
      <c r="BI1061" s="200">
        <f>IF(N1061="nulová",J1061,0)</f>
        <v>0</v>
      </c>
      <c r="BJ1061" s="18" t="s">
        <v>80</v>
      </c>
      <c r="BK1061" s="200">
        <f>ROUND(I1061*H1061,2)</f>
        <v>0</v>
      </c>
      <c r="BL1061" s="18" t="s">
        <v>239</v>
      </c>
      <c r="BM1061" s="199" t="s">
        <v>1747</v>
      </c>
    </row>
    <row r="1062" spans="1:65" s="2" customFormat="1" ht="11.25">
      <c r="A1062" s="35"/>
      <c r="B1062" s="36"/>
      <c r="C1062" s="37"/>
      <c r="D1062" s="201" t="s">
        <v>155</v>
      </c>
      <c r="E1062" s="37"/>
      <c r="F1062" s="202" t="s">
        <v>1737</v>
      </c>
      <c r="G1062" s="37"/>
      <c r="H1062" s="37"/>
      <c r="I1062" s="109"/>
      <c r="J1062" s="37"/>
      <c r="K1062" s="37"/>
      <c r="L1062" s="40"/>
      <c r="M1062" s="203"/>
      <c r="N1062" s="204"/>
      <c r="O1062" s="65"/>
      <c r="P1062" s="65"/>
      <c r="Q1062" s="65"/>
      <c r="R1062" s="65"/>
      <c r="S1062" s="65"/>
      <c r="T1062" s="66"/>
      <c r="U1062" s="35"/>
      <c r="V1062" s="35"/>
      <c r="W1062" s="35"/>
      <c r="X1062" s="35"/>
      <c r="Y1062" s="35"/>
      <c r="Z1062" s="35"/>
      <c r="AA1062" s="35"/>
      <c r="AB1062" s="35"/>
      <c r="AC1062" s="35"/>
      <c r="AD1062" s="35"/>
      <c r="AE1062" s="35"/>
      <c r="AT1062" s="18" t="s">
        <v>155</v>
      </c>
      <c r="AU1062" s="18" t="s">
        <v>82</v>
      </c>
    </row>
    <row r="1063" spans="1:65" s="13" customFormat="1" ht="11.25">
      <c r="B1063" s="205"/>
      <c r="C1063" s="206"/>
      <c r="D1063" s="201" t="s">
        <v>157</v>
      </c>
      <c r="E1063" s="207" t="s">
        <v>19</v>
      </c>
      <c r="F1063" s="208" t="s">
        <v>1748</v>
      </c>
      <c r="G1063" s="206"/>
      <c r="H1063" s="209">
        <v>13.055999999999999</v>
      </c>
      <c r="I1063" s="210"/>
      <c r="J1063" s="206"/>
      <c r="K1063" s="206"/>
      <c r="L1063" s="211"/>
      <c r="M1063" s="212"/>
      <c r="N1063" s="213"/>
      <c r="O1063" s="213"/>
      <c r="P1063" s="213"/>
      <c r="Q1063" s="213"/>
      <c r="R1063" s="213"/>
      <c r="S1063" s="213"/>
      <c r="T1063" s="214"/>
      <c r="AT1063" s="215" t="s">
        <v>157</v>
      </c>
      <c r="AU1063" s="215" t="s">
        <v>82</v>
      </c>
      <c r="AV1063" s="13" t="s">
        <v>82</v>
      </c>
      <c r="AW1063" s="13" t="s">
        <v>33</v>
      </c>
      <c r="AX1063" s="13" t="s">
        <v>72</v>
      </c>
      <c r="AY1063" s="215" t="s">
        <v>146</v>
      </c>
    </row>
    <row r="1064" spans="1:65" s="13" customFormat="1" ht="11.25">
      <c r="B1064" s="205"/>
      <c r="C1064" s="206"/>
      <c r="D1064" s="201" t="s">
        <v>157</v>
      </c>
      <c r="E1064" s="206"/>
      <c r="F1064" s="208" t="s">
        <v>1749</v>
      </c>
      <c r="G1064" s="206"/>
      <c r="H1064" s="209">
        <v>14.1</v>
      </c>
      <c r="I1064" s="210"/>
      <c r="J1064" s="206"/>
      <c r="K1064" s="206"/>
      <c r="L1064" s="211"/>
      <c r="M1064" s="212"/>
      <c r="N1064" s="213"/>
      <c r="O1064" s="213"/>
      <c r="P1064" s="213"/>
      <c r="Q1064" s="213"/>
      <c r="R1064" s="213"/>
      <c r="S1064" s="213"/>
      <c r="T1064" s="214"/>
      <c r="AT1064" s="215" t="s">
        <v>157</v>
      </c>
      <c r="AU1064" s="215" t="s">
        <v>82</v>
      </c>
      <c r="AV1064" s="13" t="s">
        <v>82</v>
      </c>
      <c r="AW1064" s="13" t="s">
        <v>4</v>
      </c>
      <c r="AX1064" s="13" t="s">
        <v>80</v>
      </c>
      <c r="AY1064" s="215" t="s">
        <v>146</v>
      </c>
    </row>
    <row r="1065" spans="1:65" s="2" customFormat="1" ht="16.5" customHeight="1">
      <c r="A1065" s="35"/>
      <c r="B1065" s="36"/>
      <c r="C1065" s="188" t="s">
        <v>1750</v>
      </c>
      <c r="D1065" s="188" t="s">
        <v>148</v>
      </c>
      <c r="E1065" s="189" t="s">
        <v>1751</v>
      </c>
      <c r="F1065" s="190" t="s">
        <v>1752</v>
      </c>
      <c r="G1065" s="191" t="s">
        <v>464</v>
      </c>
      <c r="H1065" s="192">
        <v>68.569999999999993</v>
      </c>
      <c r="I1065" s="193"/>
      <c r="J1065" s="194">
        <f>ROUND(I1065*H1065,2)</f>
        <v>0</v>
      </c>
      <c r="K1065" s="190" t="s">
        <v>152</v>
      </c>
      <c r="L1065" s="40"/>
      <c r="M1065" s="195" t="s">
        <v>19</v>
      </c>
      <c r="N1065" s="196" t="s">
        <v>43</v>
      </c>
      <c r="O1065" s="65"/>
      <c r="P1065" s="197">
        <f>O1065*H1065</f>
        <v>0</v>
      </c>
      <c r="Q1065" s="197">
        <v>4.6000000000000001E-4</v>
      </c>
      <c r="R1065" s="197">
        <f>Q1065*H1065</f>
        <v>3.1542199999999999E-2</v>
      </c>
      <c r="S1065" s="197">
        <v>0</v>
      </c>
      <c r="T1065" s="198">
        <f>S1065*H1065</f>
        <v>0</v>
      </c>
      <c r="U1065" s="35"/>
      <c r="V1065" s="35"/>
      <c r="W1065" s="35"/>
      <c r="X1065" s="35"/>
      <c r="Y1065" s="35"/>
      <c r="Z1065" s="35"/>
      <c r="AA1065" s="35"/>
      <c r="AB1065" s="35"/>
      <c r="AC1065" s="35"/>
      <c r="AD1065" s="35"/>
      <c r="AE1065" s="35"/>
      <c r="AR1065" s="199" t="s">
        <v>239</v>
      </c>
      <c r="AT1065" s="199" t="s">
        <v>148</v>
      </c>
      <c r="AU1065" s="199" t="s">
        <v>82</v>
      </c>
      <c r="AY1065" s="18" t="s">
        <v>146</v>
      </c>
      <c r="BE1065" s="200">
        <f>IF(N1065="základní",J1065,0)</f>
        <v>0</v>
      </c>
      <c r="BF1065" s="200">
        <f>IF(N1065="snížená",J1065,0)</f>
        <v>0</v>
      </c>
      <c r="BG1065" s="200">
        <f>IF(N1065="zákl. přenesená",J1065,0)</f>
        <v>0</v>
      </c>
      <c r="BH1065" s="200">
        <f>IF(N1065="sníž. přenesená",J1065,0)</f>
        <v>0</v>
      </c>
      <c r="BI1065" s="200">
        <f>IF(N1065="nulová",J1065,0)</f>
        <v>0</v>
      </c>
      <c r="BJ1065" s="18" t="s">
        <v>80</v>
      </c>
      <c r="BK1065" s="200">
        <f>ROUND(I1065*H1065,2)</f>
        <v>0</v>
      </c>
      <c r="BL1065" s="18" t="s">
        <v>239</v>
      </c>
      <c r="BM1065" s="199" t="s">
        <v>1753</v>
      </c>
    </row>
    <row r="1066" spans="1:65" s="2" customFormat="1" ht="11.25">
      <c r="A1066" s="35"/>
      <c r="B1066" s="36"/>
      <c r="C1066" s="37"/>
      <c r="D1066" s="201" t="s">
        <v>155</v>
      </c>
      <c r="E1066" s="37"/>
      <c r="F1066" s="202" t="s">
        <v>1754</v>
      </c>
      <c r="G1066" s="37"/>
      <c r="H1066" s="37"/>
      <c r="I1066" s="109"/>
      <c r="J1066" s="37"/>
      <c r="K1066" s="37"/>
      <c r="L1066" s="40"/>
      <c r="M1066" s="203"/>
      <c r="N1066" s="204"/>
      <c r="O1066" s="65"/>
      <c r="P1066" s="65"/>
      <c r="Q1066" s="65"/>
      <c r="R1066" s="65"/>
      <c r="S1066" s="65"/>
      <c r="T1066" s="66"/>
      <c r="U1066" s="35"/>
      <c r="V1066" s="35"/>
      <c r="W1066" s="35"/>
      <c r="X1066" s="35"/>
      <c r="Y1066" s="35"/>
      <c r="Z1066" s="35"/>
      <c r="AA1066" s="35"/>
      <c r="AB1066" s="35"/>
      <c r="AC1066" s="35"/>
      <c r="AD1066" s="35"/>
      <c r="AE1066" s="35"/>
      <c r="AT1066" s="18" t="s">
        <v>155</v>
      </c>
      <c r="AU1066" s="18" t="s">
        <v>82</v>
      </c>
    </row>
    <row r="1067" spans="1:65" s="13" customFormat="1" ht="11.25">
      <c r="B1067" s="205"/>
      <c r="C1067" s="206"/>
      <c r="D1067" s="201" t="s">
        <v>157</v>
      </c>
      <c r="E1067" s="207" t="s">
        <v>19</v>
      </c>
      <c r="F1067" s="208" t="s">
        <v>1755</v>
      </c>
      <c r="G1067" s="206"/>
      <c r="H1067" s="209">
        <v>24.765000000000001</v>
      </c>
      <c r="I1067" s="210"/>
      <c r="J1067" s="206"/>
      <c r="K1067" s="206"/>
      <c r="L1067" s="211"/>
      <c r="M1067" s="212"/>
      <c r="N1067" s="213"/>
      <c r="O1067" s="213"/>
      <c r="P1067" s="213"/>
      <c r="Q1067" s="213"/>
      <c r="R1067" s="213"/>
      <c r="S1067" s="213"/>
      <c r="T1067" s="214"/>
      <c r="AT1067" s="215" t="s">
        <v>157</v>
      </c>
      <c r="AU1067" s="215" t="s">
        <v>82</v>
      </c>
      <c r="AV1067" s="13" t="s">
        <v>82</v>
      </c>
      <c r="AW1067" s="13" t="s">
        <v>33</v>
      </c>
      <c r="AX1067" s="13" t="s">
        <v>72</v>
      </c>
      <c r="AY1067" s="215" t="s">
        <v>146</v>
      </c>
    </row>
    <row r="1068" spans="1:65" s="13" customFormat="1" ht="11.25">
      <c r="B1068" s="205"/>
      <c r="C1068" s="206"/>
      <c r="D1068" s="201" t="s">
        <v>157</v>
      </c>
      <c r="E1068" s="207" t="s">
        <v>19</v>
      </c>
      <c r="F1068" s="208" t="s">
        <v>1756</v>
      </c>
      <c r="G1068" s="206"/>
      <c r="H1068" s="209">
        <v>6.2</v>
      </c>
      <c r="I1068" s="210"/>
      <c r="J1068" s="206"/>
      <c r="K1068" s="206"/>
      <c r="L1068" s="211"/>
      <c r="M1068" s="212"/>
      <c r="N1068" s="213"/>
      <c r="O1068" s="213"/>
      <c r="P1068" s="213"/>
      <c r="Q1068" s="213"/>
      <c r="R1068" s="213"/>
      <c r="S1068" s="213"/>
      <c r="T1068" s="214"/>
      <c r="AT1068" s="215" t="s">
        <v>157</v>
      </c>
      <c r="AU1068" s="215" t="s">
        <v>82</v>
      </c>
      <c r="AV1068" s="13" t="s">
        <v>82</v>
      </c>
      <c r="AW1068" s="13" t="s">
        <v>33</v>
      </c>
      <c r="AX1068" s="13" t="s">
        <v>72</v>
      </c>
      <c r="AY1068" s="215" t="s">
        <v>146</v>
      </c>
    </row>
    <row r="1069" spans="1:65" s="13" customFormat="1" ht="11.25">
      <c r="B1069" s="205"/>
      <c r="C1069" s="206"/>
      <c r="D1069" s="201" t="s">
        <v>157</v>
      </c>
      <c r="E1069" s="207" t="s">
        <v>19</v>
      </c>
      <c r="F1069" s="208" t="s">
        <v>1757</v>
      </c>
      <c r="G1069" s="206"/>
      <c r="H1069" s="209">
        <v>6.75</v>
      </c>
      <c r="I1069" s="210"/>
      <c r="J1069" s="206"/>
      <c r="K1069" s="206"/>
      <c r="L1069" s="211"/>
      <c r="M1069" s="212"/>
      <c r="N1069" s="213"/>
      <c r="O1069" s="213"/>
      <c r="P1069" s="213"/>
      <c r="Q1069" s="213"/>
      <c r="R1069" s="213"/>
      <c r="S1069" s="213"/>
      <c r="T1069" s="214"/>
      <c r="AT1069" s="215" t="s">
        <v>157</v>
      </c>
      <c r="AU1069" s="215" t="s">
        <v>82</v>
      </c>
      <c r="AV1069" s="13" t="s">
        <v>82</v>
      </c>
      <c r="AW1069" s="13" t="s">
        <v>33</v>
      </c>
      <c r="AX1069" s="13" t="s">
        <v>72</v>
      </c>
      <c r="AY1069" s="215" t="s">
        <v>146</v>
      </c>
    </row>
    <row r="1070" spans="1:65" s="13" customFormat="1" ht="22.5">
      <c r="B1070" s="205"/>
      <c r="C1070" s="206"/>
      <c r="D1070" s="201" t="s">
        <v>157</v>
      </c>
      <c r="E1070" s="207" t="s">
        <v>19</v>
      </c>
      <c r="F1070" s="208" t="s">
        <v>1758</v>
      </c>
      <c r="G1070" s="206"/>
      <c r="H1070" s="209">
        <v>16.745000000000001</v>
      </c>
      <c r="I1070" s="210"/>
      <c r="J1070" s="206"/>
      <c r="K1070" s="206"/>
      <c r="L1070" s="211"/>
      <c r="M1070" s="212"/>
      <c r="N1070" s="213"/>
      <c r="O1070" s="213"/>
      <c r="P1070" s="213"/>
      <c r="Q1070" s="213"/>
      <c r="R1070" s="213"/>
      <c r="S1070" s="213"/>
      <c r="T1070" s="214"/>
      <c r="AT1070" s="215" t="s">
        <v>157</v>
      </c>
      <c r="AU1070" s="215" t="s">
        <v>82</v>
      </c>
      <c r="AV1070" s="13" t="s">
        <v>82</v>
      </c>
      <c r="AW1070" s="13" t="s">
        <v>33</v>
      </c>
      <c r="AX1070" s="13" t="s">
        <v>72</v>
      </c>
      <c r="AY1070" s="215" t="s">
        <v>146</v>
      </c>
    </row>
    <row r="1071" spans="1:65" s="13" customFormat="1" ht="11.25">
      <c r="B1071" s="205"/>
      <c r="C1071" s="206"/>
      <c r="D1071" s="201" t="s">
        <v>157</v>
      </c>
      <c r="E1071" s="207" t="s">
        <v>19</v>
      </c>
      <c r="F1071" s="208" t="s">
        <v>1759</v>
      </c>
      <c r="G1071" s="206"/>
      <c r="H1071" s="209">
        <v>14.11</v>
      </c>
      <c r="I1071" s="210"/>
      <c r="J1071" s="206"/>
      <c r="K1071" s="206"/>
      <c r="L1071" s="211"/>
      <c r="M1071" s="212"/>
      <c r="N1071" s="213"/>
      <c r="O1071" s="213"/>
      <c r="P1071" s="213"/>
      <c r="Q1071" s="213"/>
      <c r="R1071" s="213"/>
      <c r="S1071" s="213"/>
      <c r="T1071" s="214"/>
      <c r="AT1071" s="215" t="s">
        <v>157</v>
      </c>
      <c r="AU1071" s="215" t="s">
        <v>82</v>
      </c>
      <c r="AV1071" s="13" t="s">
        <v>82</v>
      </c>
      <c r="AW1071" s="13" t="s">
        <v>33</v>
      </c>
      <c r="AX1071" s="13" t="s">
        <v>72</v>
      </c>
      <c r="AY1071" s="215" t="s">
        <v>146</v>
      </c>
    </row>
    <row r="1072" spans="1:65" s="2" customFormat="1" ht="16.5" customHeight="1">
      <c r="A1072" s="35"/>
      <c r="B1072" s="36"/>
      <c r="C1072" s="226" t="s">
        <v>1760</v>
      </c>
      <c r="D1072" s="226" t="s">
        <v>580</v>
      </c>
      <c r="E1072" s="227" t="s">
        <v>1761</v>
      </c>
      <c r="F1072" s="228" t="s">
        <v>1762</v>
      </c>
      <c r="G1072" s="229" t="s">
        <v>383</v>
      </c>
      <c r="H1072" s="230">
        <v>377.13499999999999</v>
      </c>
      <c r="I1072" s="231"/>
      <c r="J1072" s="232">
        <f>ROUND(I1072*H1072,2)</f>
        <v>0</v>
      </c>
      <c r="K1072" s="228" t="s">
        <v>19</v>
      </c>
      <c r="L1072" s="233"/>
      <c r="M1072" s="234" t="s">
        <v>19</v>
      </c>
      <c r="N1072" s="235" t="s">
        <v>43</v>
      </c>
      <c r="O1072" s="65"/>
      <c r="P1072" s="197">
        <f>O1072*H1072</f>
        <v>0</v>
      </c>
      <c r="Q1072" s="197">
        <v>3.6000000000000002E-4</v>
      </c>
      <c r="R1072" s="197">
        <f>Q1072*H1072</f>
        <v>0.13576860000000002</v>
      </c>
      <c r="S1072" s="197">
        <v>0</v>
      </c>
      <c r="T1072" s="198">
        <f>S1072*H1072</f>
        <v>0</v>
      </c>
      <c r="U1072" s="35"/>
      <c r="V1072" s="35"/>
      <c r="W1072" s="35"/>
      <c r="X1072" s="35"/>
      <c r="Y1072" s="35"/>
      <c r="Z1072" s="35"/>
      <c r="AA1072" s="35"/>
      <c r="AB1072" s="35"/>
      <c r="AC1072" s="35"/>
      <c r="AD1072" s="35"/>
      <c r="AE1072" s="35"/>
      <c r="AR1072" s="199" t="s">
        <v>347</v>
      </c>
      <c r="AT1072" s="199" t="s">
        <v>580</v>
      </c>
      <c r="AU1072" s="199" t="s">
        <v>82</v>
      </c>
      <c r="AY1072" s="18" t="s">
        <v>146</v>
      </c>
      <c r="BE1072" s="200">
        <f>IF(N1072="základní",J1072,0)</f>
        <v>0</v>
      </c>
      <c r="BF1072" s="200">
        <f>IF(N1072="snížená",J1072,0)</f>
        <v>0</v>
      </c>
      <c r="BG1072" s="200">
        <f>IF(N1072="zákl. přenesená",J1072,0)</f>
        <v>0</v>
      </c>
      <c r="BH1072" s="200">
        <f>IF(N1072="sníž. přenesená",J1072,0)</f>
        <v>0</v>
      </c>
      <c r="BI1072" s="200">
        <f>IF(N1072="nulová",J1072,0)</f>
        <v>0</v>
      </c>
      <c r="BJ1072" s="18" t="s">
        <v>80</v>
      </c>
      <c r="BK1072" s="200">
        <f>ROUND(I1072*H1072,2)</f>
        <v>0</v>
      </c>
      <c r="BL1072" s="18" t="s">
        <v>239</v>
      </c>
      <c r="BM1072" s="199" t="s">
        <v>1763</v>
      </c>
    </row>
    <row r="1073" spans="1:65" s="2" customFormat="1" ht="11.25">
      <c r="A1073" s="35"/>
      <c r="B1073" s="36"/>
      <c r="C1073" s="37"/>
      <c r="D1073" s="201" t="s">
        <v>155</v>
      </c>
      <c r="E1073" s="37"/>
      <c r="F1073" s="202" t="s">
        <v>1762</v>
      </c>
      <c r="G1073" s="37"/>
      <c r="H1073" s="37"/>
      <c r="I1073" s="109"/>
      <c r="J1073" s="37"/>
      <c r="K1073" s="37"/>
      <c r="L1073" s="40"/>
      <c r="M1073" s="203"/>
      <c r="N1073" s="204"/>
      <c r="O1073" s="65"/>
      <c r="P1073" s="65"/>
      <c r="Q1073" s="65"/>
      <c r="R1073" s="65"/>
      <c r="S1073" s="65"/>
      <c r="T1073" s="66"/>
      <c r="U1073" s="35"/>
      <c r="V1073" s="35"/>
      <c r="W1073" s="35"/>
      <c r="X1073" s="35"/>
      <c r="Y1073" s="35"/>
      <c r="Z1073" s="35"/>
      <c r="AA1073" s="35"/>
      <c r="AB1073" s="35"/>
      <c r="AC1073" s="35"/>
      <c r="AD1073" s="35"/>
      <c r="AE1073" s="35"/>
      <c r="AT1073" s="18" t="s">
        <v>155</v>
      </c>
      <c r="AU1073" s="18" t="s">
        <v>82</v>
      </c>
    </row>
    <row r="1074" spans="1:65" s="13" customFormat="1" ht="11.25">
      <c r="B1074" s="205"/>
      <c r="C1074" s="206"/>
      <c r="D1074" s="201" t="s">
        <v>157</v>
      </c>
      <c r="E1074" s="207" t="s">
        <v>19</v>
      </c>
      <c r="F1074" s="208" t="s">
        <v>1764</v>
      </c>
      <c r="G1074" s="206"/>
      <c r="H1074" s="209">
        <v>342.85</v>
      </c>
      <c r="I1074" s="210"/>
      <c r="J1074" s="206"/>
      <c r="K1074" s="206"/>
      <c r="L1074" s="211"/>
      <c r="M1074" s="212"/>
      <c r="N1074" s="213"/>
      <c r="O1074" s="213"/>
      <c r="P1074" s="213"/>
      <c r="Q1074" s="213"/>
      <c r="R1074" s="213"/>
      <c r="S1074" s="213"/>
      <c r="T1074" s="214"/>
      <c r="AT1074" s="215" t="s">
        <v>157</v>
      </c>
      <c r="AU1074" s="215" t="s">
        <v>82</v>
      </c>
      <c r="AV1074" s="13" t="s">
        <v>82</v>
      </c>
      <c r="AW1074" s="13" t="s">
        <v>33</v>
      </c>
      <c r="AX1074" s="13" t="s">
        <v>72</v>
      </c>
      <c r="AY1074" s="215" t="s">
        <v>146</v>
      </c>
    </row>
    <row r="1075" spans="1:65" s="13" customFormat="1" ht="11.25">
      <c r="B1075" s="205"/>
      <c r="C1075" s="206"/>
      <c r="D1075" s="201" t="s">
        <v>157</v>
      </c>
      <c r="E1075" s="206"/>
      <c r="F1075" s="208" t="s">
        <v>1765</v>
      </c>
      <c r="G1075" s="206"/>
      <c r="H1075" s="209">
        <v>377.13499999999999</v>
      </c>
      <c r="I1075" s="210"/>
      <c r="J1075" s="206"/>
      <c r="K1075" s="206"/>
      <c r="L1075" s="211"/>
      <c r="M1075" s="212"/>
      <c r="N1075" s="213"/>
      <c r="O1075" s="213"/>
      <c r="P1075" s="213"/>
      <c r="Q1075" s="213"/>
      <c r="R1075" s="213"/>
      <c r="S1075" s="213"/>
      <c r="T1075" s="214"/>
      <c r="AT1075" s="215" t="s">
        <v>157</v>
      </c>
      <c r="AU1075" s="215" t="s">
        <v>82</v>
      </c>
      <c r="AV1075" s="13" t="s">
        <v>82</v>
      </c>
      <c r="AW1075" s="13" t="s">
        <v>4</v>
      </c>
      <c r="AX1075" s="13" t="s">
        <v>80</v>
      </c>
      <c r="AY1075" s="215" t="s">
        <v>146</v>
      </c>
    </row>
    <row r="1076" spans="1:65" s="2" customFormat="1" ht="16.5" customHeight="1">
      <c r="A1076" s="35"/>
      <c r="B1076" s="36"/>
      <c r="C1076" s="188" t="s">
        <v>1766</v>
      </c>
      <c r="D1076" s="188" t="s">
        <v>148</v>
      </c>
      <c r="E1076" s="189" t="s">
        <v>1767</v>
      </c>
      <c r="F1076" s="190" t="s">
        <v>1768</v>
      </c>
      <c r="G1076" s="191" t="s">
        <v>464</v>
      </c>
      <c r="H1076" s="192">
        <v>40.32</v>
      </c>
      <c r="I1076" s="193"/>
      <c r="J1076" s="194">
        <f>ROUND(I1076*H1076,2)</f>
        <v>0</v>
      </c>
      <c r="K1076" s="190" t="s">
        <v>152</v>
      </c>
      <c r="L1076" s="40"/>
      <c r="M1076" s="195" t="s">
        <v>19</v>
      </c>
      <c r="N1076" s="196" t="s">
        <v>43</v>
      </c>
      <c r="O1076" s="65"/>
      <c r="P1076" s="197">
        <f>O1076*H1076</f>
        <v>0</v>
      </c>
      <c r="Q1076" s="197">
        <v>4.6000000000000001E-4</v>
      </c>
      <c r="R1076" s="197">
        <f>Q1076*H1076</f>
        <v>1.85472E-2</v>
      </c>
      <c r="S1076" s="197">
        <v>0</v>
      </c>
      <c r="T1076" s="198">
        <f>S1076*H1076</f>
        <v>0</v>
      </c>
      <c r="U1076" s="35"/>
      <c r="V1076" s="35"/>
      <c r="W1076" s="35"/>
      <c r="X1076" s="35"/>
      <c r="Y1076" s="35"/>
      <c r="Z1076" s="35"/>
      <c r="AA1076" s="35"/>
      <c r="AB1076" s="35"/>
      <c r="AC1076" s="35"/>
      <c r="AD1076" s="35"/>
      <c r="AE1076" s="35"/>
      <c r="AR1076" s="199" t="s">
        <v>239</v>
      </c>
      <c r="AT1076" s="199" t="s">
        <v>148</v>
      </c>
      <c r="AU1076" s="199" t="s">
        <v>82</v>
      </c>
      <c r="AY1076" s="18" t="s">
        <v>146</v>
      </c>
      <c r="BE1076" s="200">
        <f>IF(N1076="základní",J1076,0)</f>
        <v>0</v>
      </c>
      <c r="BF1076" s="200">
        <f>IF(N1076="snížená",J1076,0)</f>
        <v>0</v>
      </c>
      <c r="BG1076" s="200">
        <f>IF(N1076="zákl. přenesená",J1076,0)</f>
        <v>0</v>
      </c>
      <c r="BH1076" s="200">
        <f>IF(N1076="sníž. přenesená",J1076,0)</f>
        <v>0</v>
      </c>
      <c r="BI1076" s="200">
        <f>IF(N1076="nulová",J1076,0)</f>
        <v>0</v>
      </c>
      <c r="BJ1076" s="18" t="s">
        <v>80</v>
      </c>
      <c r="BK1076" s="200">
        <f>ROUND(I1076*H1076,2)</f>
        <v>0</v>
      </c>
      <c r="BL1076" s="18" t="s">
        <v>239</v>
      </c>
      <c r="BM1076" s="199" t="s">
        <v>1769</v>
      </c>
    </row>
    <row r="1077" spans="1:65" s="2" customFormat="1" ht="11.25">
      <c r="A1077" s="35"/>
      <c r="B1077" s="36"/>
      <c r="C1077" s="37"/>
      <c r="D1077" s="201" t="s">
        <v>155</v>
      </c>
      <c r="E1077" s="37"/>
      <c r="F1077" s="202" t="s">
        <v>1770</v>
      </c>
      <c r="G1077" s="37"/>
      <c r="H1077" s="37"/>
      <c r="I1077" s="109"/>
      <c r="J1077" s="37"/>
      <c r="K1077" s="37"/>
      <c r="L1077" s="40"/>
      <c r="M1077" s="203"/>
      <c r="N1077" s="204"/>
      <c r="O1077" s="65"/>
      <c r="P1077" s="65"/>
      <c r="Q1077" s="65"/>
      <c r="R1077" s="65"/>
      <c r="S1077" s="65"/>
      <c r="T1077" s="66"/>
      <c r="U1077" s="35"/>
      <c r="V1077" s="35"/>
      <c r="W1077" s="35"/>
      <c r="X1077" s="35"/>
      <c r="Y1077" s="35"/>
      <c r="Z1077" s="35"/>
      <c r="AA1077" s="35"/>
      <c r="AB1077" s="35"/>
      <c r="AC1077" s="35"/>
      <c r="AD1077" s="35"/>
      <c r="AE1077" s="35"/>
      <c r="AT1077" s="18" t="s">
        <v>155</v>
      </c>
      <c r="AU1077" s="18" t="s">
        <v>82</v>
      </c>
    </row>
    <row r="1078" spans="1:65" s="13" customFormat="1" ht="11.25">
      <c r="B1078" s="205"/>
      <c r="C1078" s="206"/>
      <c r="D1078" s="201" t="s">
        <v>157</v>
      </c>
      <c r="E1078" s="207" t="s">
        <v>19</v>
      </c>
      <c r="F1078" s="208" t="s">
        <v>1771</v>
      </c>
      <c r="G1078" s="206"/>
      <c r="H1078" s="209">
        <v>40.32</v>
      </c>
      <c r="I1078" s="210"/>
      <c r="J1078" s="206"/>
      <c r="K1078" s="206"/>
      <c r="L1078" s="211"/>
      <c r="M1078" s="212"/>
      <c r="N1078" s="213"/>
      <c r="O1078" s="213"/>
      <c r="P1078" s="213"/>
      <c r="Q1078" s="213"/>
      <c r="R1078" s="213"/>
      <c r="S1078" s="213"/>
      <c r="T1078" s="214"/>
      <c r="AT1078" s="215" t="s">
        <v>157</v>
      </c>
      <c r="AU1078" s="215" t="s">
        <v>82</v>
      </c>
      <c r="AV1078" s="13" t="s">
        <v>82</v>
      </c>
      <c r="AW1078" s="13" t="s">
        <v>33</v>
      </c>
      <c r="AX1078" s="13" t="s">
        <v>72</v>
      </c>
      <c r="AY1078" s="215" t="s">
        <v>146</v>
      </c>
    </row>
    <row r="1079" spans="1:65" s="2" customFormat="1" ht="16.5" customHeight="1">
      <c r="A1079" s="35"/>
      <c r="B1079" s="36"/>
      <c r="C1079" s="226" t="s">
        <v>1772</v>
      </c>
      <c r="D1079" s="226" t="s">
        <v>580</v>
      </c>
      <c r="E1079" s="227" t="s">
        <v>1761</v>
      </c>
      <c r="F1079" s="228" t="s">
        <v>1762</v>
      </c>
      <c r="G1079" s="229" t="s">
        <v>383</v>
      </c>
      <c r="H1079" s="230">
        <v>105.6</v>
      </c>
      <c r="I1079" s="231"/>
      <c r="J1079" s="232">
        <f>ROUND(I1079*H1079,2)</f>
        <v>0</v>
      </c>
      <c r="K1079" s="228" t="s">
        <v>19</v>
      </c>
      <c r="L1079" s="233"/>
      <c r="M1079" s="234" t="s">
        <v>19</v>
      </c>
      <c r="N1079" s="235" t="s">
        <v>43</v>
      </c>
      <c r="O1079" s="65"/>
      <c r="P1079" s="197">
        <f>O1079*H1079</f>
        <v>0</v>
      </c>
      <c r="Q1079" s="197">
        <v>3.6000000000000002E-4</v>
      </c>
      <c r="R1079" s="197">
        <f>Q1079*H1079</f>
        <v>3.8016000000000001E-2</v>
      </c>
      <c r="S1079" s="197">
        <v>0</v>
      </c>
      <c r="T1079" s="198">
        <f>S1079*H1079</f>
        <v>0</v>
      </c>
      <c r="U1079" s="35"/>
      <c r="V1079" s="35"/>
      <c r="W1079" s="35"/>
      <c r="X1079" s="35"/>
      <c r="Y1079" s="35"/>
      <c r="Z1079" s="35"/>
      <c r="AA1079" s="35"/>
      <c r="AB1079" s="35"/>
      <c r="AC1079" s="35"/>
      <c r="AD1079" s="35"/>
      <c r="AE1079" s="35"/>
      <c r="AR1079" s="199" t="s">
        <v>347</v>
      </c>
      <c r="AT1079" s="199" t="s">
        <v>580</v>
      </c>
      <c r="AU1079" s="199" t="s">
        <v>82</v>
      </c>
      <c r="AY1079" s="18" t="s">
        <v>146</v>
      </c>
      <c r="BE1079" s="200">
        <f>IF(N1079="základní",J1079,0)</f>
        <v>0</v>
      </c>
      <c r="BF1079" s="200">
        <f>IF(N1079="snížená",J1079,0)</f>
        <v>0</v>
      </c>
      <c r="BG1079" s="200">
        <f>IF(N1079="zákl. přenesená",J1079,0)</f>
        <v>0</v>
      </c>
      <c r="BH1079" s="200">
        <f>IF(N1079="sníž. přenesená",J1079,0)</f>
        <v>0</v>
      </c>
      <c r="BI1079" s="200">
        <f>IF(N1079="nulová",J1079,0)</f>
        <v>0</v>
      </c>
      <c r="BJ1079" s="18" t="s">
        <v>80</v>
      </c>
      <c r="BK1079" s="200">
        <f>ROUND(I1079*H1079,2)</f>
        <v>0</v>
      </c>
      <c r="BL1079" s="18" t="s">
        <v>239</v>
      </c>
      <c r="BM1079" s="199" t="s">
        <v>1773</v>
      </c>
    </row>
    <row r="1080" spans="1:65" s="2" customFormat="1" ht="11.25">
      <c r="A1080" s="35"/>
      <c r="B1080" s="36"/>
      <c r="C1080" s="37"/>
      <c r="D1080" s="201" t="s">
        <v>155</v>
      </c>
      <c r="E1080" s="37"/>
      <c r="F1080" s="202" t="s">
        <v>1762</v>
      </c>
      <c r="G1080" s="37"/>
      <c r="H1080" s="37"/>
      <c r="I1080" s="109"/>
      <c r="J1080" s="37"/>
      <c r="K1080" s="37"/>
      <c r="L1080" s="40"/>
      <c r="M1080" s="203"/>
      <c r="N1080" s="204"/>
      <c r="O1080" s="65"/>
      <c r="P1080" s="65"/>
      <c r="Q1080" s="65"/>
      <c r="R1080" s="65"/>
      <c r="S1080" s="65"/>
      <c r="T1080" s="66"/>
      <c r="U1080" s="35"/>
      <c r="V1080" s="35"/>
      <c r="W1080" s="35"/>
      <c r="X1080" s="35"/>
      <c r="Y1080" s="35"/>
      <c r="Z1080" s="35"/>
      <c r="AA1080" s="35"/>
      <c r="AB1080" s="35"/>
      <c r="AC1080" s="35"/>
      <c r="AD1080" s="35"/>
      <c r="AE1080" s="35"/>
      <c r="AT1080" s="18" t="s">
        <v>155</v>
      </c>
      <c r="AU1080" s="18" t="s">
        <v>82</v>
      </c>
    </row>
    <row r="1081" spans="1:65" s="13" customFormat="1" ht="11.25">
      <c r="B1081" s="205"/>
      <c r="C1081" s="206"/>
      <c r="D1081" s="201" t="s">
        <v>157</v>
      </c>
      <c r="E1081" s="207" t="s">
        <v>19</v>
      </c>
      <c r="F1081" s="208" t="s">
        <v>1774</v>
      </c>
      <c r="G1081" s="206"/>
      <c r="H1081" s="209">
        <v>96</v>
      </c>
      <c r="I1081" s="210"/>
      <c r="J1081" s="206"/>
      <c r="K1081" s="206"/>
      <c r="L1081" s="211"/>
      <c r="M1081" s="212"/>
      <c r="N1081" s="213"/>
      <c r="O1081" s="213"/>
      <c r="P1081" s="213"/>
      <c r="Q1081" s="213"/>
      <c r="R1081" s="213"/>
      <c r="S1081" s="213"/>
      <c r="T1081" s="214"/>
      <c r="AT1081" s="215" t="s">
        <v>157</v>
      </c>
      <c r="AU1081" s="215" t="s">
        <v>82</v>
      </c>
      <c r="AV1081" s="13" t="s">
        <v>82</v>
      </c>
      <c r="AW1081" s="13" t="s">
        <v>33</v>
      </c>
      <c r="AX1081" s="13" t="s">
        <v>72</v>
      </c>
      <c r="AY1081" s="215" t="s">
        <v>146</v>
      </c>
    </row>
    <row r="1082" spans="1:65" s="13" customFormat="1" ht="11.25">
      <c r="B1082" s="205"/>
      <c r="C1082" s="206"/>
      <c r="D1082" s="201" t="s">
        <v>157</v>
      </c>
      <c r="E1082" s="206"/>
      <c r="F1082" s="208" t="s">
        <v>1775</v>
      </c>
      <c r="G1082" s="206"/>
      <c r="H1082" s="209">
        <v>105.6</v>
      </c>
      <c r="I1082" s="210"/>
      <c r="J1082" s="206"/>
      <c r="K1082" s="206"/>
      <c r="L1082" s="211"/>
      <c r="M1082" s="212"/>
      <c r="N1082" s="213"/>
      <c r="O1082" s="213"/>
      <c r="P1082" s="213"/>
      <c r="Q1082" s="213"/>
      <c r="R1082" s="213"/>
      <c r="S1082" s="213"/>
      <c r="T1082" s="214"/>
      <c r="AT1082" s="215" t="s">
        <v>157</v>
      </c>
      <c r="AU1082" s="215" t="s">
        <v>82</v>
      </c>
      <c r="AV1082" s="13" t="s">
        <v>82</v>
      </c>
      <c r="AW1082" s="13" t="s">
        <v>4</v>
      </c>
      <c r="AX1082" s="13" t="s">
        <v>80</v>
      </c>
      <c r="AY1082" s="215" t="s">
        <v>146</v>
      </c>
    </row>
    <row r="1083" spans="1:65" s="2" customFormat="1" ht="16.5" customHeight="1">
      <c r="A1083" s="35"/>
      <c r="B1083" s="36"/>
      <c r="C1083" s="188" t="s">
        <v>1776</v>
      </c>
      <c r="D1083" s="188" t="s">
        <v>148</v>
      </c>
      <c r="E1083" s="189" t="s">
        <v>1777</v>
      </c>
      <c r="F1083" s="190" t="s">
        <v>1778</v>
      </c>
      <c r="G1083" s="191" t="s">
        <v>151</v>
      </c>
      <c r="H1083" s="192">
        <v>24.73</v>
      </c>
      <c r="I1083" s="193"/>
      <c r="J1083" s="194">
        <f>ROUND(I1083*H1083,2)</f>
        <v>0</v>
      </c>
      <c r="K1083" s="190" t="s">
        <v>152</v>
      </c>
      <c r="L1083" s="40"/>
      <c r="M1083" s="195" t="s">
        <v>19</v>
      </c>
      <c r="N1083" s="196" t="s">
        <v>43</v>
      </c>
      <c r="O1083" s="65"/>
      <c r="P1083" s="197">
        <f>O1083*H1083</f>
        <v>0</v>
      </c>
      <c r="Q1083" s="197">
        <v>0</v>
      </c>
      <c r="R1083" s="197">
        <f>Q1083*H1083</f>
        <v>0</v>
      </c>
      <c r="S1083" s="197">
        <v>8.3169999999999994E-2</v>
      </c>
      <c r="T1083" s="198">
        <f>S1083*H1083</f>
        <v>2.0567940999999998</v>
      </c>
      <c r="U1083" s="35"/>
      <c r="V1083" s="35"/>
      <c r="W1083" s="35"/>
      <c r="X1083" s="35"/>
      <c r="Y1083" s="35"/>
      <c r="Z1083" s="35"/>
      <c r="AA1083" s="35"/>
      <c r="AB1083" s="35"/>
      <c r="AC1083" s="35"/>
      <c r="AD1083" s="35"/>
      <c r="AE1083" s="35"/>
      <c r="AR1083" s="199" t="s">
        <v>239</v>
      </c>
      <c r="AT1083" s="199" t="s">
        <v>148</v>
      </c>
      <c r="AU1083" s="199" t="s">
        <v>82</v>
      </c>
      <c r="AY1083" s="18" t="s">
        <v>146</v>
      </c>
      <c r="BE1083" s="200">
        <f>IF(N1083="základní",J1083,0)</f>
        <v>0</v>
      </c>
      <c r="BF1083" s="200">
        <f>IF(N1083="snížená",J1083,0)</f>
        <v>0</v>
      </c>
      <c r="BG1083" s="200">
        <f>IF(N1083="zákl. přenesená",J1083,0)</f>
        <v>0</v>
      </c>
      <c r="BH1083" s="200">
        <f>IF(N1083="sníž. přenesená",J1083,0)</f>
        <v>0</v>
      </c>
      <c r="BI1083" s="200">
        <f>IF(N1083="nulová",J1083,0)</f>
        <v>0</v>
      </c>
      <c r="BJ1083" s="18" t="s">
        <v>80</v>
      </c>
      <c r="BK1083" s="200">
        <f>ROUND(I1083*H1083,2)</f>
        <v>0</v>
      </c>
      <c r="BL1083" s="18" t="s">
        <v>239</v>
      </c>
      <c r="BM1083" s="199" t="s">
        <v>1779</v>
      </c>
    </row>
    <row r="1084" spans="1:65" s="2" customFormat="1" ht="11.25">
      <c r="A1084" s="35"/>
      <c r="B1084" s="36"/>
      <c r="C1084" s="37"/>
      <c r="D1084" s="201" t="s">
        <v>155</v>
      </c>
      <c r="E1084" s="37"/>
      <c r="F1084" s="202" t="s">
        <v>1778</v>
      </c>
      <c r="G1084" s="37"/>
      <c r="H1084" s="37"/>
      <c r="I1084" s="109"/>
      <c r="J1084" s="37"/>
      <c r="K1084" s="37"/>
      <c r="L1084" s="40"/>
      <c r="M1084" s="203"/>
      <c r="N1084" s="204"/>
      <c r="O1084" s="65"/>
      <c r="P1084" s="65"/>
      <c r="Q1084" s="65"/>
      <c r="R1084" s="65"/>
      <c r="S1084" s="65"/>
      <c r="T1084" s="66"/>
      <c r="U1084" s="35"/>
      <c r="V1084" s="35"/>
      <c r="W1084" s="35"/>
      <c r="X1084" s="35"/>
      <c r="Y1084" s="35"/>
      <c r="Z1084" s="35"/>
      <c r="AA1084" s="35"/>
      <c r="AB1084" s="35"/>
      <c r="AC1084" s="35"/>
      <c r="AD1084" s="35"/>
      <c r="AE1084" s="35"/>
      <c r="AT1084" s="18" t="s">
        <v>155</v>
      </c>
      <c r="AU1084" s="18" t="s">
        <v>82</v>
      </c>
    </row>
    <row r="1085" spans="1:65" s="13" customFormat="1" ht="11.25">
      <c r="B1085" s="205"/>
      <c r="C1085" s="206"/>
      <c r="D1085" s="201" t="s">
        <v>157</v>
      </c>
      <c r="E1085" s="207" t="s">
        <v>19</v>
      </c>
      <c r="F1085" s="208" t="s">
        <v>1780</v>
      </c>
      <c r="G1085" s="206"/>
      <c r="H1085" s="209">
        <v>7.3</v>
      </c>
      <c r="I1085" s="210"/>
      <c r="J1085" s="206"/>
      <c r="K1085" s="206"/>
      <c r="L1085" s="211"/>
      <c r="M1085" s="212"/>
      <c r="N1085" s="213"/>
      <c r="O1085" s="213"/>
      <c r="P1085" s="213"/>
      <c r="Q1085" s="213"/>
      <c r="R1085" s="213"/>
      <c r="S1085" s="213"/>
      <c r="T1085" s="214"/>
      <c r="AT1085" s="215" t="s">
        <v>157</v>
      </c>
      <c r="AU1085" s="215" t="s">
        <v>82</v>
      </c>
      <c r="AV1085" s="13" t="s">
        <v>82</v>
      </c>
      <c r="AW1085" s="13" t="s">
        <v>33</v>
      </c>
      <c r="AX1085" s="13" t="s">
        <v>72</v>
      </c>
      <c r="AY1085" s="215" t="s">
        <v>146</v>
      </c>
    </row>
    <row r="1086" spans="1:65" s="13" customFormat="1" ht="11.25">
      <c r="B1086" s="205"/>
      <c r="C1086" s="206"/>
      <c r="D1086" s="201" t="s">
        <v>157</v>
      </c>
      <c r="E1086" s="207" t="s">
        <v>19</v>
      </c>
      <c r="F1086" s="208" t="s">
        <v>1781</v>
      </c>
      <c r="G1086" s="206"/>
      <c r="H1086" s="209">
        <v>17.43</v>
      </c>
      <c r="I1086" s="210"/>
      <c r="J1086" s="206"/>
      <c r="K1086" s="206"/>
      <c r="L1086" s="211"/>
      <c r="M1086" s="212"/>
      <c r="N1086" s="213"/>
      <c r="O1086" s="213"/>
      <c r="P1086" s="213"/>
      <c r="Q1086" s="213"/>
      <c r="R1086" s="213"/>
      <c r="S1086" s="213"/>
      <c r="T1086" s="214"/>
      <c r="AT1086" s="215" t="s">
        <v>157</v>
      </c>
      <c r="AU1086" s="215" t="s">
        <v>82</v>
      </c>
      <c r="AV1086" s="13" t="s">
        <v>82</v>
      </c>
      <c r="AW1086" s="13" t="s">
        <v>33</v>
      </c>
      <c r="AX1086" s="13" t="s">
        <v>72</v>
      </c>
      <c r="AY1086" s="215" t="s">
        <v>146</v>
      </c>
    </row>
    <row r="1087" spans="1:65" s="2" customFormat="1" ht="16.5" customHeight="1">
      <c r="A1087" s="35"/>
      <c r="B1087" s="36"/>
      <c r="C1087" s="188" t="s">
        <v>1782</v>
      </c>
      <c r="D1087" s="188" t="s">
        <v>148</v>
      </c>
      <c r="E1087" s="189" t="s">
        <v>1783</v>
      </c>
      <c r="F1087" s="190" t="s">
        <v>1784</v>
      </c>
      <c r="G1087" s="191" t="s">
        <v>151</v>
      </c>
      <c r="H1087" s="192">
        <v>61.274000000000001</v>
      </c>
      <c r="I1087" s="193"/>
      <c r="J1087" s="194">
        <f>ROUND(I1087*H1087,2)</f>
        <v>0</v>
      </c>
      <c r="K1087" s="190" t="s">
        <v>152</v>
      </c>
      <c r="L1087" s="40"/>
      <c r="M1087" s="195" t="s">
        <v>19</v>
      </c>
      <c r="N1087" s="196" t="s">
        <v>43</v>
      </c>
      <c r="O1087" s="65"/>
      <c r="P1087" s="197">
        <f>O1087*H1087</f>
        <v>0</v>
      </c>
      <c r="Q1087" s="197">
        <v>3.5000000000000001E-3</v>
      </c>
      <c r="R1087" s="197">
        <f>Q1087*H1087</f>
        <v>0.21445900000000001</v>
      </c>
      <c r="S1087" s="197">
        <v>0</v>
      </c>
      <c r="T1087" s="198">
        <f>S1087*H1087</f>
        <v>0</v>
      </c>
      <c r="U1087" s="35"/>
      <c r="V1087" s="35"/>
      <c r="W1087" s="35"/>
      <c r="X1087" s="35"/>
      <c r="Y1087" s="35"/>
      <c r="Z1087" s="35"/>
      <c r="AA1087" s="35"/>
      <c r="AB1087" s="35"/>
      <c r="AC1087" s="35"/>
      <c r="AD1087" s="35"/>
      <c r="AE1087" s="35"/>
      <c r="AR1087" s="199" t="s">
        <v>239</v>
      </c>
      <c r="AT1087" s="199" t="s">
        <v>148</v>
      </c>
      <c r="AU1087" s="199" t="s">
        <v>82</v>
      </c>
      <c r="AY1087" s="18" t="s">
        <v>146</v>
      </c>
      <c r="BE1087" s="200">
        <f>IF(N1087="základní",J1087,0)</f>
        <v>0</v>
      </c>
      <c r="BF1087" s="200">
        <f>IF(N1087="snížená",J1087,0)</f>
        <v>0</v>
      </c>
      <c r="BG1087" s="200">
        <f>IF(N1087="zákl. přenesená",J1087,0)</f>
        <v>0</v>
      </c>
      <c r="BH1087" s="200">
        <f>IF(N1087="sníž. přenesená",J1087,0)</f>
        <v>0</v>
      </c>
      <c r="BI1087" s="200">
        <f>IF(N1087="nulová",J1087,0)</f>
        <v>0</v>
      </c>
      <c r="BJ1087" s="18" t="s">
        <v>80</v>
      </c>
      <c r="BK1087" s="200">
        <f>ROUND(I1087*H1087,2)</f>
        <v>0</v>
      </c>
      <c r="BL1087" s="18" t="s">
        <v>239</v>
      </c>
      <c r="BM1087" s="199" t="s">
        <v>1785</v>
      </c>
    </row>
    <row r="1088" spans="1:65" s="2" customFormat="1" ht="11.25">
      <c r="A1088" s="35"/>
      <c r="B1088" s="36"/>
      <c r="C1088" s="37"/>
      <c r="D1088" s="201" t="s">
        <v>155</v>
      </c>
      <c r="E1088" s="37"/>
      <c r="F1088" s="202" t="s">
        <v>1786</v>
      </c>
      <c r="G1088" s="37"/>
      <c r="H1088" s="37"/>
      <c r="I1088" s="109"/>
      <c r="J1088" s="37"/>
      <c r="K1088" s="37"/>
      <c r="L1088" s="40"/>
      <c r="M1088" s="203"/>
      <c r="N1088" s="204"/>
      <c r="O1088" s="65"/>
      <c r="P1088" s="65"/>
      <c r="Q1088" s="65"/>
      <c r="R1088" s="65"/>
      <c r="S1088" s="65"/>
      <c r="T1088" s="66"/>
      <c r="U1088" s="35"/>
      <c r="V1088" s="35"/>
      <c r="W1088" s="35"/>
      <c r="X1088" s="35"/>
      <c r="Y1088" s="35"/>
      <c r="Z1088" s="35"/>
      <c r="AA1088" s="35"/>
      <c r="AB1088" s="35"/>
      <c r="AC1088" s="35"/>
      <c r="AD1088" s="35"/>
      <c r="AE1088" s="35"/>
      <c r="AT1088" s="18" t="s">
        <v>155</v>
      </c>
      <c r="AU1088" s="18" t="s">
        <v>82</v>
      </c>
    </row>
    <row r="1089" spans="1:65" s="13" customFormat="1" ht="11.25">
      <c r="B1089" s="205"/>
      <c r="C1089" s="206"/>
      <c r="D1089" s="201" t="s">
        <v>157</v>
      </c>
      <c r="E1089" s="207" t="s">
        <v>19</v>
      </c>
      <c r="F1089" s="208" t="s">
        <v>1787</v>
      </c>
      <c r="G1089" s="206"/>
      <c r="H1089" s="209">
        <v>12.625</v>
      </c>
      <c r="I1089" s="210"/>
      <c r="J1089" s="206"/>
      <c r="K1089" s="206"/>
      <c r="L1089" s="211"/>
      <c r="M1089" s="212"/>
      <c r="N1089" s="213"/>
      <c r="O1089" s="213"/>
      <c r="P1089" s="213"/>
      <c r="Q1089" s="213"/>
      <c r="R1089" s="213"/>
      <c r="S1089" s="213"/>
      <c r="T1089" s="214"/>
      <c r="AT1089" s="215" t="s">
        <v>157</v>
      </c>
      <c r="AU1089" s="215" t="s">
        <v>82</v>
      </c>
      <c r="AV1089" s="13" t="s">
        <v>82</v>
      </c>
      <c r="AW1089" s="13" t="s">
        <v>33</v>
      </c>
      <c r="AX1089" s="13" t="s">
        <v>72</v>
      </c>
      <c r="AY1089" s="215" t="s">
        <v>146</v>
      </c>
    </row>
    <row r="1090" spans="1:65" s="13" customFormat="1" ht="11.25">
      <c r="B1090" s="205"/>
      <c r="C1090" s="206"/>
      <c r="D1090" s="201" t="s">
        <v>157</v>
      </c>
      <c r="E1090" s="207" t="s">
        <v>19</v>
      </c>
      <c r="F1090" s="208" t="s">
        <v>1788</v>
      </c>
      <c r="G1090" s="206"/>
      <c r="H1090" s="209">
        <v>48.649000000000001</v>
      </c>
      <c r="I1090" s="210"/>
      <c r="J1090" s="206"/>
      <c r="K1090" s="206"/>
      <c r="L1090" s="211"/>
      <c r="M1090" s="212"/>
      <c r="N1090" s="213"/>
      <c r="O1090" s="213"/>
      <c r="P1090" s="213"/>
      <c r="Q1090" s="213"/>
      <c r="R1090" s="213"/>
      <c r="S1090" s="213"/>
      <c r="T1090" s="214"/>
      <c r="AT1090" s="215" t="s">
        <v>157</v>
      </c>
      <c r="AU1090" s="215" t="s">
        <v>82</v>
      </c>
      <c r="AV1090" s="13" t="s">
        <v>82</v>
      </c>
      <c r="AW1090" s="13" t="s">
        <v>33</v>
      </c>
      <c r="AX1090" s="13" t="s">
        <v>72</v>
      </c>
      <c r="AY1090" s="215" t="s">
        <v>146</v>
      </c>
    </row>
    <row r="1091" spans="1:65" s="2" customFormat="1" ht="16.5" customHeight="1">
      <c r="A1091" s="35"/>
      <c r="B1091" s="36"/>
      <c r="C1091" s="226" t="s">
        <v>1789</v>
      </c>
      <c r="D1091" s="226" t="s">
        <v>580</v>
      </c>
      <c r="E1091" s="227" t="s">
        <v>1736</v>
      </c>
      <c r="F1091" s="228" t="s">
        <v>1737</v>
      </c>
      <c r="G1091" s="229" t="s">
        <v>151</v>
      </c>
      <c r="H1091" s="230">
        <v>66.176000000000002</v>
      </c>
      <c r="I1091" s="231"/>
      <c r="J1091" s="232">
        <f>ROUND(I1091*H1091,2)</f>
        <v>0</v>
      </c>
      <c r="K1091" s="228" t="s">
        <v>19</v>
      </c>
      <c r="L1091" s="233"/>
      <c r="M1091" s="234" t="s">
        <v>19</v>
      </c>
      <c r="N1091" s="235" t="s">
        <v>43</v>
      </c>
      <c r="O1091" s="65"/>
      <c r="P1091" s="197">
        <f>O1091*H1091</f>
        <v>0</v>
      </c>
      <c r="Q1091" s="197">
        <v>1.55E-2</v>
      </c>
      <c r="R1091" s="197">
        <f>Q1091*H1091</f>
        <v>1.025728</v>
      </c>
      <c r="S1091" s="197">
        <v>0</v>
      </c>
      <c r="T1091" s="198">
        <f>S1091*H1091</f>
        <v>0</v>
      </c>
      <c r="U1091" s="35"/>
      <c r="V1091" s="35"/>
      <c r="W1091" s="35"/>
      <c r="X1091" s="35"/>
      <c r="Y1091" s="35"/>
      <c r="Z1091" s="35"/>
      <c r="AA1091" s="35"/>
      <c r="AB1091" s="35"/>
      <c r="AC1091" s="35"/>
      <c r="AD1091" s="35"/>
      <c r="AE1091" s="35"/>
      <c r="AR1091" s="199" t="s">
        <v>347</v>
      </c>
      <c r="AT1091" s="199" t="s">
        <v>580</v>
      </c>
      <c r="AU1091" s="199" t="s">
        <v>82</v>
      </c>
      <c r="AY1091" s="18" t="s">
        <v>146</v>
      </c>
      <c r="BE1091" s="200">
        <f>IF(N1091="základní",J1091,0)</f>
        <v>0</v>
      </c>
      <c r="BF1091" s="200">
        <f>IF(N1091="snížená",J1091,0)</f>
        <v>0</v>
      </c>
      <c r="BG1091" s="200">
        <f>IF(N1091="zákl. přenesená",J1091,0)</f>
        <v>0</v>
      </c>
      <c r="BH1091" s="200">
        <f>IF(N1091="sníž. přenesená",J1091,0)</f>
        <v>0</v>
      </c>
      <c r="BI1091" s="200">
        <f>IF(N1091="nulová",J1091,0)</f>
        <v>0</v>
      </c>
      <c r="BJ1091" s="18" t="s">
        <v>80</v>
      </c>
      <c r="BK1091" s="200">
        <f>ROUND(I1091*H1091,2)</f>
        <v>0</v>
      </c>
      <c r="BL1091" s="18" t="s">
        <v>239</v>
      </c>
      <c r="BM1091" s="199" t="s">
        <v>1790</v>
      </c>
    </row>
    <row r="1092" spans="1:65" s="2" customFormat="1" ht="11.25">
      <c r="A1092" s="35"/>
      <c r="B1092" s="36"/>
      <c r="C1092" s="37"/>
      <c r="D1092" s="201" t="s">
        <v>155</v>
      </c>
      <c r="E1092" s="37"/>
      <c r="F1092" s="202" t="s">
        <v>1737</v>
      </c>
      <c r="G1092" s="37"/>
      <c r="H1092" s="37"/>
      <c r="I1092" s="109"/>
      <c r="J1092" s="37"/>
      <c r="K1092" s="37"/>
      <c r="L1092" s="40"/>
      <c r="M1092" s="203"/>
      <c r="N1092" s="204"/>
      <c r="O1092" s="65"/>
      <c r="P1092" s="65"/>
      <c r="Q1092" s="65"/>
      <c r="R1092" s="65"/>
      <c r="S1092" s="65"/>
      <c r="T1092" s="66"/>
      <c r="U1092" s="35"/>
      <c r="V1092" s="35"/>
      <c r="W1092" s="35"/>
      <c r="X1092" s="35"/>
      <c r="Y1092" s="35"/>
      <c r="Z1092" s="35"/>
      <c r="AA1092" s="35"/>
      <c r="AB1092" s="35"/>
      <c r="AC1092" s="35"/>
      <c r="AD1092" s="35"/>
      <c r="AE1092" s="35"/>
      <c r="AT1092" s="18" t="s">
        <v>155</v>
      </c>
      <c r="AU1092" s="18" t="s">
        <v>82</v>
      </c>
    </row>
    <row r="1093" spans="1:65" s="13" customFormat="1" ht="11.25">
      <c r="B1093" s="205"/>
      <c r="C1093" s="206"/>
      <c r="D1093" s="201" t="s">
        <v>157</v>
      </c>
      <c r="E1093" s="206"/>
      <c r="F1093" s="208" t="s">
        <v>1791</v>
      </c>
      <c r="G1093" s="206"/>
      <c r="H1093" s="209">
        <v>66.176000000000002</v>
      </c>
      <c r="I1093" s="210"/>
      <c r="J1093" s="206"/>
      <c r="K1093" s="206"/>
      <c r="L1093" s="211"/>
      <c r="M1093" s="212"/>
      <c r="N1093" s="213"/>
      <c r="O1093" s="213"/>
      <c r="P1093" s="213"/>
      <c r="Q1093" s="213"/>
      <c r="R1093" s="213"/>
      <c r="S1093" s="213"/>
      <c r="T1093" s="214"/>
      <c r="AT1093" s="215" t="s">
        <v>157</v>
      </c>
      <c r="AU1093" s="215" t="s">
        <v>82</v>
      </c>
      <c r="AV1093" s="13" t="s">
        <v>82</v>
      </c>
      <c r="AW1093" s="13" t="s">
        <v>4</v>
      </c>
      <c r="AX1093" s="13" t="s">
        <v>80</v>
      </c>
      <c r="AY1093" s="215" t="s">
        <v>146</v>
      </c>
    </row>
    <row r="1094" spans="1:65" s="2" customFormat="1" ht="16.5" customHeight="1">
      <c r="A1094" s="35"/>
      <c r="B1094" s="36"/>
      <c r="C1094" s="188" t="s">
        <v>1792</v>
      </c>
      <c r="D1094" s="188" t="s">
        <v>148</v>
      </c>
      <c r="E1094" s="189" t="s">
        <v>1793</v>
      </c>
      <c r="F1094" s="190" t="s">
        <v>1794</v>
      </c>
      <c r="G1094" s="191" t="s">
        <v>151</v>
      </c>
      <c r="H1094" s="192">
        <v>37.869999999999997</v>
      </c>
      <c r="I1094" s="193"/>
      <c r="J1094" s="194">
        <f>ROUND(I1094*H1094,2)</f>
        <v>0</v>
      </c>
      <c r="K1094" s="190" t="s">
        <v>152</v>
      </c>
      <c r="L1094" s="40"/>
      <c r="M1094" s="195" t="s">
        <v>19</v>
      </c>
      <c r="N1094" s="196" t="s">
        <v>43</v>
      </c>
      <c r="O1094" s="65"/>
      <c r="P1094" s="197">
        <f>O1094*H1094</f>
        <v>0</v>
      </c>
      <c r="Q1094" s="197">
        <v>3.9199999999999999E-3</v>
      </c>
      <c r="R1094" s="197">
        <f>Q1094*H1094</f>
        <v>0.14845039999999998</v>
      </c>
      <c r="S1094" s="197">
        <v>0</v>
      </c>
      <c r="T1094" s="198">
        <f>S1094*H1094</f>
        <v>0</v>
      </c>
      <c r="U1094" s="35"/>
      <c r="V1094" s="35"/>
      <c r="W1094" s="35"/>
      <c r="X1094" s="35"/>
      <c r="Y1094" s="35"/>
      <c r="Z1094" s="35"/>
      <c r="AA1094" s="35"/>
      <c r="AB1094" s="35"/>
      <c r="AC1094" s="35"/>
      <c r="AD1094" s="35"/>
      <c r="AE1094" s="35"/>
      <c r="AR1094" s="199" t="s">
        <v>239</v>
      </c>
      <c r="AT1094" s="199" t="s">
        <v>148</v>
      </c>
      <c r="AU1094" s="199" t="s">
        <v>82</v>
      </c>
      <c r="AY1094" s="18" t="s">
        <v>146</v>
      </c>
      <c r="BE1094" s="200">
        <f>IF(N1094="základní",J1094,0)</f>
        <v>0</v>
      </c>
      <c r="BF1094" s="200">
        <f>IF(N1094="snížená",J1094,0)</f>
        <v>0</v>
      </c>
      <c r="BG1094" s="200">
        <f>IF(N1094="zákl. přenesená",J1094,0)</f>
        <v>0</v>
      </c>
      <c r="BH1094" s="200">
        <f>IF(N1094="sníž. přenesená",J1094,0)</f>
        <v>0</v>
      </c>
      <c r="BI1094" s="200">
        <f>IF(N1094="nulová",J1094,0)</f>
        <v>0</v>
      </c>
      <c r="BJ1094" s="18" t="s">
        <v>80</v>
      </c>
      <c r="BK1094" s="200">
        <f>ROUND(I1094*H1094,2)</f>
        <v>0</v>
      </c>
      <c r="BL1094" s="18" t="s">
        <v>239</v>
      </c>
      <c r="BM1094" s="199" t="s">
        <v>1795</v>
      </c>
    </row>
    <row r="1095" spans="1:65" s="2" customFormat="1" ht="19.5">
      <c r="A1095" s="35"/>
      <c r="B1095" s="36"/>
      <c r="C1095" s="37"/>
      <c r="D1095" s="201" t="s">
        <v>155</v>
      </c>
      <c r="E1095" s="37"/>
      <c r="F1095" s="202" t="s">
        <v>1796</v>
      </c>
      <c r="G1095" s="37"/>
      <c r="H1095" s="37"/>
      <c r="I1095" s="109"/>
      <c r="J1095" s="37"/>
      <c r="K1095" s="37"/>
      <c r="L1095" s="40"/>
      <c r="M1095" s="203"/>
      <c r="N1095" s="204"/>
      <c r="O1095" s="65"/>
      <c r="P1095" s="65"/>
      <c r="Q1095" s="65"/>
      <c r="R1095" s="65"/>
      <c r="S1095" s="65"/>
      <c r="T1095" s="66"/>
      <c r="U1095" s="35"/>
      <c r="V1095" s="35"/>
      <c r="W1095" s="35"/>
      <c r="X1095" s="35"/>
      <c r="Y1095" s="35"/>
      <c r="Z1095" s="35"/>
      <c r="AA1095" s="35"/>
      <c r="AB1095" s="35"/>
      <c r="AC1095" s="35"/>
      <c r="AD1095" s="35"/>
      <c r="AE1095" s="35"/>
      <c r="AT1095" s="18" t="s">
        <v>155</v>
      </c>
      <c r="AU1095" s="18" t="s">
        <v>82</v>
      </c>
    </row>
    <row r="1096" spans="1:65" s="13" customFormat="1" ht="11.25">
      <c r="B1096" s="205"/>
      <c r="C1096" s="206"/>
      <c r="D1096" s="201" t="s">
        <v>157</v>
      </c>
      <c r="E1096" s="207" t="s">
        <v>19</v>
      </c>
      <c r="F1096" s="208" t="s">
        <v>1243</v>
      </c>
      <c r="G1096" s="206"/>
      <c r="H1096" s="209">
        <v>15.48</v>
      </c>
      <c r="I1096" s="210"/>
      <c r="J1096" s="206"/>
      <c r="K1096" s="206"/>
      <c r="L1096" s="211"/>
      <c r="M1096" s="212"/>
      <c r="N1096" s="213"/>
      <c r="O1096" s="213"/>
      <c r="P1096" s="213"/>
      <c r="Q1096" s="213"/>
      <c r="R1096" s="213"/>
      <c r="S1096" s="213"/>
      <c r="T1096" s="214"/>
      <c r="AT1096" s="215" t="s">
        <v>157</v>
      </c>
      <c r="AU1096" s="215" t="s">
        <v>82</v>
      </c>
      <c r="AV1096" s="13" t="s">
        <v>82</v>
      </c>
      <c r="AW1096" s="13" t="s">
        <v>33</v>
      </c>
      <c r="AX1096" s="13" t="s">
        <v>72</v>
      </c>
      <c r="AY1096" s="215" t="s">
        <v>146</v>
      </c>
    </row>
    <row r="1097" spans="1:65" s="13" customFormat="1" ht="11.25">
      <c r="B1097" s="205"/>
      <c r="C1097" s="206"/>
      <c r="D1097" s="201" t="s">
        <v>157</v>
      </c>
      <c r="E1097" s="207" t="s">
        <v>19</v>
      </c>
      <c r="F1097" s="208" t="s">
        <v>1244</v>
      </c>
      <c r="G1097" s="206"/>
      <c r="H1097" s="209">
        <v>22.39</v>
      </c>
      <c r="I1097" s="210"/>
      <c r="J1097" s="206"/>
      <c r="K1097" s="206"/>
      <c r="L1097" s="211"/>
      <c r="M1097" s="212"/>
      <c r="N1097" s="213"/>
      <c r="O1097" s="213"/>
      <c r="P1097" s="213"/>
      <c r="Q1097" s="213"/>
      <c r="R1097" s="213"/>
      <c r="S1097" s="213"/>
      <c r="T1097" s="214"/>
      <c r="AT1097" s="215" t="s">
        <v>157</v>
      </c>
      <c r="AU1097" s="215" t="s">
        <v>82</v>
      </c>
      <c r="AV1097" s="13" t="s">
        <v>82</v>
      </c>
      <c r="AW1097" s="13" t="s">
        <v>33</v>
      </c>
      <c r="AX1097" s="13" t="s">
        <v>72</v>
      </c>
      <c r="AY1097" s="215" t="s">
        <v>146</v>
      </c>
    </row>
    <row r="1098" spans="1:65" s="2" customFormat="1" ht="16.5" customHeight="1">
      <c r="A1098" s="35"/>
      <c r="B1098" s="36"/>
      <c r="C1098" s="226" t="s">
        <v>1797</v>
      </c>
      <c r="D1098" s="226" t="s">
        <v>580</v>
      </c>
      <c r="E1098" s="227" t="s">
        <v>1798</v>
      </c>
      <c r="F1098" s="228" t="s">
        <v>1799</v>
      </c>
      <c r="G1098" s="229" t="s">
        <v>151</v>
      </c>
      <c r="H1098" s="230">
        <v>41.656999999999996</v>
      </c>
      <c r="I1098" s="231"/>
      <c r="J1098" s="232">
        <f>ROUND(I1098*H1098,2)</f>
        <v>0</v>
      </c>
      <c r="K1098" s="228" t="s">
        <v>19</v>
      </c>
      <c r="L1098" s="233"/>
      <c r="M1098" s="234" t="s">
        <v>19</v>
      </c>
      <c r="N1098" s="235" t="s">
        <v>43</v>
      </c>
      <c r="O1098" s="65"/>
      <c r="P1098" s="197">
        <f>O1098*H1098</f>
        <v>0</v>
      </c>
      <c r="Q1098" s="197">
        <v>2.2499999999999999E-2</v>
      </c>
      <c r="R1098" s="197">
        <f>Q1098*H1098</f>
        <v>0.93728249999999991</v>
      </c>
      <c r="S1098" s="197">
        <v>0</v>
      </c>
      <c r="T1098" s="198">
        <f>S1098*H1098</f>
        <v>0</v>
      </c>
      <c r="U1098" s="35"/>
      <c r="V1098" s="35"/>
      <c r="W1098" s="35"/>
      <c r="X1098" s="35"/>
      <c r="Y1098" s="35"/>
      <c r="Z1098" s="35"/>
      <c r="AA1098" s="35"/>
      <c r="AB1098" s="35"/>
      <c r="AC1098" s="35"/>
      <c r="AD1098" s="35"/>
      <c r="AE1098" s="35"/>
      <c r="AR1098" s="199" t="s">
        <v>347</v>
      </c>
      <c r="AT1098" s="199" t="s">
        <v>580</v>
      </c>
      <c r="AU1098" s="199" t="s">
        <v>82</v>
      </c>
      <c r="AY1098" s="18" t="s">
        <v>146</v>
      </c>
      <c r="BE1098" s="200">
        <f>IF(N1098="základní",J1098,0)</f>
        <v>0</v>
      </c>
      <c r="BF1098" s="200">
        <f>IF(N1098="snížená",J1098,0)</f>
        <v>0</v>
      </c>
      <c r="BG1098" s="200">
        <f>IF(N1098="zákl. přenesená",J1098,0)</f>
        <v>0</v>
      </c>
      <c r="BH1098" s="200">
        <f>IF(N1098="sníž. přenesená",J1098,0)</f>
        <v>0</v>
      </c>
      <c r="BI1098" s="200">
        <f>IF(N1098="nulová",J1098,0)</f>
        <v>0</v>
      </c>
      <c r="BJ1098" s="18" t="s">
        <v>80</v>
      </c>
      <c r="BK1098" s="200">
        <f>ROUND(I1098*H1098,2)</f>
        <v>0</v>
      </c>
      <c r="BL1098" s="18" t="s">
        <v>239</v>
      </c>
      <c r="BM1098" s="199" t="s">
        <v>1800</v>
      </c>
    </row>
    <row r="1099" spans="1:65" s="2" customFormat="1" ht="11.25">
      <c r="A1099" s="35"/>
      <c r="B1099" s="36"/>
      <c r="C1099" s="37"/>
      <c r="D1099" s="201" t="s">
        <v>155</v>
      </c>
      <c r="E1099" s="37"/>
      <c r="F1099" s="202" t="s">
        <v>1799</v>
      </c>
      <c r="G1099" s="37"/>
      <c r="H1099" s="37"/>
      <c r="I1099" s="109"/>
      <c r="J1099" s="37"/>
      <c r="K1099" s="37"/>
      <c r="L1099" s="40"/>
      <c r="M1099" s="203"/>
      <c r="N1099" s="204"/>
      <c r="O1099" s="65"/>
      <c r="P1099" s="65"/>
      <c r="Q1099" s="65"/>
      <c r="R1099" s="65"/>
      <c r="S1099" s="65"/>
      <c r="T1099" s="66"/>
      <c r="U1099" s="35"/>
      <c r="V1099" s="35"/>
      <c r="W1099" s="35"/>
      <c r="X1099" s="35"/>
      <c r="Y1099" s="35"/>
      <c r="Z1099" s="35"/>
      <c r="AA1099" s="35"/>
      <c r="AB1099" s="35"/>
      <c r="AC1099" s="35"/>
      <c r="AD1099" s="35"/>
      <c r="AE1099" s="35"/>
      <c r="AT1099" s="18" t="s">
        <v>155</v>
      </c>
      <c r="AU1099" s="18" t="s">
        <v>82</v>
      </c>
    </row>
    <row r="1100" spans="1:65" s="13" customFormat="1" ht="11.25">
      <c r="B1100" s="205"/>
      <c r="C1100" s="206"/>
      <c r="D1100" s="201" t="s">
        <v>157</v>
      </c>
      <c r="E1100" s="206"/>
      <c r="F1100" s="208" t="s">
        <v>1801</v>
      </c>
      <c r="G1100" s="206"/>
      <c r="H1100" s="209">
        <v>41.656999999999996</v>
      </c>
      <c r="I1100" s="210"/>
      <c r="J1100" s="206"/>
      <c r="K1100" s="206"/>
      <c r="L1100" s="211"/>
      <c r="M1100" s="212"/>
      <c r="N1100" s="213"/>
      <c r="O1100" s="213"/>
      <c r="P1100" s="213"/>
      <c r="Q1100" s="213"/>
      <c r="R1100" s="213"/>
      <c r="S1100" s="213"/>
      <c r="T1100" s="214"/>
      <c r="AT1100" s="215" t="s">
        <v>157</v>
      </c>
      <c r="AU1100" s="215" t="s">
        <v>82</v>
      </c>
      <c r="AV1100" s="13" t="s">
        <v>82</v>
      </c>
      <c r="AW1100" s="13" t="s">
        <v>4</v>
      </c>
      <c r="AX1100" s="13" t="s">
        <v>80</v>
      </c>
      <c r="AY1100" s="215" t="s">
        <v>146</v>
      </c>
    </row>
    <row r="1101" spans="1:65" s="2" customFormat="1" ht="16.5" customHeight="1">
      <c r="A1101" s="35"/>
      <c r="B1101" s="36"/>
      <c r="C1101" s="188" t="s">
        <v>1802</v>
      </c>
      <c r="D1101" s="188" t="s">
        <v>148</v>
      </c>
      <c r="E1101" s="189" t="s">
        <v>1803</v>
      </c>
      <c r="F1101" s="190" t="s">
        <v>1804</v>
      </c>
      <c r="G1101" s="191" t="s">
        <v>151</v>
      </c>
      <c r="H1101" s="192">
        <v>27.695</v>
      </c>
      <c r="I1101" s="193"/>
      <c r="J1101" s="194">
        <f>ROUND(I1101*H1101,2)</f>
        <v>0</v>
      </c>
      <c r="K1101" s="190" t="s">
        <v>152</v>
      </c>
      <c r="L1101" s="40"/>
      <c r="M1101" s="195" t="s">
        <v>19</v>
      </c>
      <c r="N1101" s="196" t="s">
        <v>43</v>
      </c>
      <c r="O1101" s="65"/>
      <c r="P1101" s="197">
        <f>O1101*H1101</f>
        <v>0</v>
      </c>
      <c r="Q1101" s="197">
        <v>0</v>
      </c>
      <c r="R1101" s="197">
        <f>Q1101*H1101</f>
        <v>0</v>
      </c>
      <c r="S1101" s="197">
        <v>0</v>
      </c>
      <c r="T1101" s="198">
        <f>S1101*H1101</f>
        <v>0</v>
      </c>
      <c r="U1101" s="35"/>
      <c r="V1101" s="35"/>
      <c r="W1101" s="35"/>
      <c r="X1101" s="35"/>
      <c r="Y1101" s="35"/>
      <c r="Z1101" s="35"/>
      <c r="AA1101" s="35"/>
      <c r="AB1101" s="35"/>
      <c r="AC1101" s="35"/>
      <c r="AD1101" s="35"/>
      <c r="AE1101" s="35"/>
      <c r="AR1101" s="199" t="s">
        <v>239</v>
      </c>
      <c r="AT1101" s="199" t="s">
        <v>148</v>
      </c>
      <c r="AU1101" s="199" t="s">
        <v>82</v>
      </c>
      <c r="AY1101" s="18" t="s">
        <v>146</v>
      </c>
      <c r="BE1101" s="200">
        <f>IF(N1101="základní",J1101,0)</f>
        <v>0</v>
      </c>
      <c r="BF1101" s="200">
        <f>IF(N1101="snížená",J1101,0)</f>
        <v>0</v>
      </c>
      <c r="BG1101" s="200">
        <f>IF(N1101="zákl. přenesená",J1101,0)</f>
        <v>0</v>
      </c>
      <c r="BH1101" s="200">
        <f>IF(N1101="sníž. přenesená",J1101,0)</f>
        <v>0</v>
      </c>
      <c r="BI1101" s="200">
        <f>IF(N1101="nulová",J1101,0)</f>
        <v>0</v>
      </c>
      <c r="BJ1101" s="18" t="s">
        <v>80</v>
      </c>
      <c r="BK1101" s="200">
        <f>ROUND(I1101*H1101,2)</f>
        <v>0</v>
      </c>
      <c r="BL1101" s="18" t="s">
        <v>239</v>
      </c>
      <c r="BM1101" s="199" t="s">
        <v>1805</v>
      </c>
    </row>
    <row r="1102" spans="1:65" s="2" customFormat="1" ht="11.25">
      <c r="A1102" s="35"/>
      <c r="B1102" s="36"/>
      <c r="C1102" s="37"/>
      <c r="D1102" s="201" t="s">
        <v>155</v>
      </c>
      <c r="E1102" s="37"/>
      <c r="F1102" s="202" t="s">
        <v>1806</v>
      </c>
      <c r="G1102" s="37"/>
      <c r="H1102" s="37"/>
      <c r="I1102" s="109"/>
      <c r="J1102" s="37"/>
      <c r="K1102" s="37"/>
      <c r="L1102" s="40"/>
      <c r="M1102" s="203"/>
      <c r="N1102" s="204"/>
      <c r="O1102" s="65"/>
      <c r="P1102" s="65"/>
      <c r="Q1102" s="65"/>
      <c r="R1102" s="65"/>
      <c r="S1102" s="65"/>
      <c r="T1102" s="66"/>
      <c r="U1102" s="35"/>
      <c r="V1102" s="35"/>
      <c r="W1102" s="35"/>
      <c r="X1102" s="35"/>
      <c r="Y1102" s="35"/>
      <c r="Z1102" s="35"/>
      <c r="AA1102" s="35"/>
      <c r="AB1102" s="35"/>
      <c r="AC1102" s="35"/>
      <c r="AD1102" s="35"/>
      <c r="AE1102" s="35"/>
      <c r="AT1102" s="18" t="s">
        <v>155</v>
      </c>
      <c r="AU1102" s="18" t="s">
        <v>82</v>
      </c>
    </row>
    <row r="1103" spans="1:65" s="13" customFormat="1" ht="11.25">
      <c r="B1103" s="205"/>
      <c r="C1103" s="206"/>
      <c r="D1103" s="201" t="s">
        <v>157</v>
      </c>
      <c r="E1103" s="207" t="s">
        <v>19</v>
      </c>
      <c r="F1103" s="208" t="s">
        <v>1807</v>
      </c>
      <c r="G1103" s="206"/>
      <c r="H1103" s="209">
        <v>4.03</v>
      </c>
      <c r="I1103" s="210"/>
      <c r="J1103" s="206"/>
      <c r="K1103" s="206"/>
      <c r="L1103" s="211"/>
      <c r="M1103" s="212"/>
      <c r="N1103" s="213"/>
      <c r="O1103" s="213"/>
      <c r="P1103" s="213"/>
      <c r="Q1103" s="213"/>
      <c r="R1103" s="213"/>
      <c r="S1103" s="213"/>
      <c r="T1103" s="214"/>
      <c r="AT1103" s="215" t="s">
        <v>157</v>
      </c>
      <c r="AU1103" s="215" t="s">
        <v>82</v>
      </c>
      <c r="AV1103" s="13" t="s">
        <v>82</v>
      </c>
      <c r="AW1103" s="13" t="s">
        <v>33</v>
      </c>
      <c r="AX1103" s="13" t="s">
        <v>72</v>
      </c>
      <c r="AY1103" s="215" t="s">
        <v>146</v>
      </c>
    </row>
    <row r="1104" spans="1:65" s="13" customFormat="1" ht="11.25">
      <c r="B1104" s="205"/>
      <c r="C1104" s="206"/>
      <c r="D1104" s="201" t="s">
        <v>157</v>
      </c>
      <c r="E1104" s="207" t="s">
        <v>19</v>
      </c>
      <c r="F1104" s="208" t="s">
        <v>1808</v>
      </c>
      <c r="G1104" s="206"/>
      <c r="H1104" s="209">
        <v>12.805</v>
      </c>
      <c r="I1104" s="210"/>
      <c r="J1104" s="206"/>
      <c r="K1104" s="206"/>
      <c r="L1104" s="211"/>
      <c r="M1104" s="212"/>
      <c r="N1104" s="213"/>
      <c r="O1104" s="213"/>
      <c r="P1104" s="213"/>
      <c r="Q1104" s="213"/>
      <c r="R1104" s="213"/>
      <c r="S1104" s="213"/>
      <c r="T1104" s="214"/>
      <c r="AT1104" s="215" t="s">
        <v>157</v>
      </c>
      <c r="AU1104" s="215" t="s">
        <v>82</v>
      </c>
      <c r="AV1104" s="13" t="s">
        <v>82</v>
      </c>
      <c r="AW1104" s="13" t="s">
        <v>33</v>
      </c>
      <c r="AX1104" s="13" t="s">
        <v>72</v>
      </c>
      <c r="AY1104" s="215" t="s">
        <v>146</v>
      </c>
    </row>
    <row r="1105" spans="1:65" s="13" customFormat="1" ht="11.25">
      <c r="B1105" s="205"/>
      <c r="C1105" s="206"/>
      <c r="D1105" s="201" t="s">
        <v>157</v>
      </c>
      <c r="E1105" s="207" t="s">
        <v>19</v>
      </c>
      <c r="F1105" s="208" t="s">
        <v>1809</v>
      </c>
      <c r="G1105" s="206"/>
      <c r="H1105" s="209">
        <v>10.86</v>
      </c>
      <c r="I1105" s="210"/>
      <c r="J1105" s="206"/>
      <c r="K1105" s="206"/>
      <c r="L1105" s="211"/>
      <c r="M1105" s="212"/>
      <c r="N1105" s="213"/>
      <c r="O1105" s="213"/>
      <c r="P1105" s="213"/>
      <c r="Q1105" s="213"/>
      <c r="R1105" s="213"/>
      <c r="S1105" s="213"/>
      <c r="T1105" s="214"/>
      <c r="AT1105" s="215" t="s">
        <v>157</v>
      </c>
      <c r="AU1105" s="215" t="s">
        <v>82</v>
      </c>
      <c r="AV1105" s="13" t="s">
        <v>82</v>
      </c>
      <c r="AW1105" s="13" t="s">
        <v>33</v>
      </c>
      <c r="AX1105" s="13" t="s">
        <v>72</v>
      </c>
      <c r="AY1105" s="215" t="s">
        <v>146</v>
      </c>
    </row>
    <row r="1106" spans="1:65" s="2" customFormat="1" ht="16.5" customHeight="1">
      <c r="A1106" s="35"/>
      <c r="B1106" s="36"/>
      <c r="C1106" s="188" t="s">
        <v>1810</v>
      </c>
      <c r="D1106" s="188" t="s">
        <v>148</v>
      </c>
      <c r="E1106" s="189" t="s">
        <v>1811</v>
      </c>
      <c r="F1106" s="190" t="s">
        <v>1812</v>
      </c>
      <c r="G1106" s="191" t="s">
        <v>151</v>
      </c>
      <c r="H1106" s="192">
        <v>218.512</v>
      </c>
      <c r="I1106" s="193"/>
      <c r="J1106" s="194">
        <f>ROUND(I1106*H1106,2)</f>
        <v>0</v>
      </c>
      <c r="K1106" s="190" t="s">
        <v>152</v>
      </c>
      <c r="L1106" s="40"/>
      <c r="M1106" s="195" t="s">
        <v>19</v>
      </c>
      <c r="N1106" s="196" t="s">
        <v>43</v>
      </c>
      <c r="O1106" s="65"/>
      <c r="P1106" s="197">
        <f>O1106*H1106</f>
        <v>0</v>
      </c>
      <c r="Q1106" s="197">
        <v>0</v>
      </c>
      <c r="R1106" s="197">
        <f>Q1106*H1106</f>
        <v>0</v>
      </c>
      <c r="S1106" s="197">
        <v>0</v>
      </c>
      <c r="T1106" s="198">
        <f>S1106*H1106</f>
        <v>0</v>
      </c>
      <c r="U1106" s="35"/>
      <c r="V1106" s="35"/>
      <c r="W1106" s="35"/>
      <c r="X1106" s="35"/>
      <c r="Y1106" s="35"/>
      <c r="Z1106" s="35"/>
      <c r="AA1106" s="35"/>
      <c r="AB1106" s="35"/>
      <c r="AC1106" s="35"/>
      <c r="AD1106" s="35"/>
      <c r="AE1106" s="35"/>
      <c r="AR1106" s="199" t="s">
        <v>239</v>
      </c>
      <c r="AT1106" s="199" t="s">
        <v>148</v>
      </c>
      <c r="AU1106" s="199" t="s">
        <v>82</v>
      </c>
      <c r="AY1106" s="18" t="s">
        <v>146</v>
      </c>
      <c r="BE1106" s="200">
        <f>IF(N1106="základní",J1106,0)</f>
        <v>0</v>
      </c>
      <c r="BF1106" s="200">
        <f>IF(N1106="snížená",J1106,0)</f>
        <v>0</v>
      </c>
      <c r="BG1106" s="200">
        <f>IF(N1106="zákl. přenesená",J1106,0)</f>
        <v>0</v>
      </c>
      <c r="BH1106" s="200">
        <f>IF(N1106="sníž. přenesená",J1106,0)</f>
        <v>0</v>
      </c>
      <c r="BI1106" s="200">
        <f>IF(N1106="nulová",J1106,0)</f>
        <v>0</v>
      </c>
      <c r="BJ1106" s="18" t="s">
        <v>80</v>
      </c>
      <c r="BK1106" s="200">
        <f>ROUND(I1106*H1106,2)</f>
        <v>0</v>
      </c>
      <c r="BL1106" s="18" t="s">
        <v>239</v>
      </c>
      <c r="BM1106" s="199" t="s">
        <v>1813</v>
      </c>
    </row>
    <row r="1107" spans="1:65" s="2" customFormat="1" ht="11.25">
      <c r="A1107" s="35"/>
      <c r="B1107" s="36"/>
      <c r="C1107" s="37"/>
      <c r="D1107" s="201" t="s">
        <v>155</v>
      </c>
      <c r="E1107" s="37"/>
      <c r="F1107" s="202" t="s">
        <v>1814</v>
      </c>
      <c r="G1107" s="37"/>
      <c r="H1107" s="37"/>
      <c r="I1107" s="109"/>
      <c r="J1107" s="37"/>
      <c r="K1107" s="37"/>
      <c r="L1107" s="40"/>
      <c r="M1107" s="203"/>
      <c r="N1107" s="204"/>
      <c r="O1107" s="65"/>
      <c r="P1107" s="65"/>
      <c r="Q1107" s="65"/>
      <c r="R1107" s="65"/>
      <c r="S1107" s="65"/>
      <c r="T1107" s="66"/>
      <c r="U1107" s="35"/>
      <c r="V1107" s="35"/>
      <c r="W1107" s="35"/>
      <c r="X1107" s="35"/>
      <c r="Y1107" s="35"/>
      <c r="Z1107" s="35"/>
      <c r="AA1107" s="35"/>
      <c r="AB1107" s="35"/>
      <c r="AC1107" s="35"/>
      <c r="AD1107" s="35"/>
      <c r="AE1107" s="35"/>
      <c r="AT1107" s="18" t="s">
        <v>155</v>
      </c>
      <c r="AU1107" s="18" t="s">
        <v>82</v>
      </c>
    </row>
    <row r="1108" spans="1:65" s="13" customFormat="1" ht="11.25">
      <c r="B1108" s="205"/>
      <c r="C1108" s="206"/>
      <c r="D1108" s="201" t="s">
        <v>157</v>
      </c>
      <c r="E1108" s="207" t="s">
        <v>19</v>
      </c>
      <c r="F1108" s="208" t="s">
        <v>1815</v>
      </c>
      <c r="G1108" s="206"/>
      <c r="H1108" s="209">
        <v>218.512</v>
      </c>
      <c r="I1108" s="210"/>
      <c r="J1108" s="206"/>
      <c r="K1108" s="206"/>
      <c r="L1108" s="211"/>
      <c r="M1108" s="212"/>
      <c r="N1108" s="213"/>
      <c r="O1108" s="213"/>
      <c r="P1108" s="213"/>
      <c r="Q1108" s="213"/>
      <c r="R1108" s="213"/>
      <c r="S1108" s="213"/>
      <c r="T1108" s="214"/>
      <c r="AT1108" s="215" t="s">
        <v>157</v>
      </c>
      <c r="AU1108" s="215" t="s">
        <v>82</v>
      </c>
      <c r="AV1108" s="13" t="s">
        <v>82</v>
      </c>
      <c r="AW1108" s="13" t="s">
        <v>33</v>
      </c>
      <c r="AX1108" s="13" t="s">
        <v>72</v>
      </c>
      <c r="AY1108" s="215" t="s">
        <v>146</v>
      </c>
    </row>
    <row r="1109" spans="1:65" s="2" customFormat="1" ht="16.5" customHeight="1">
      <c r="A1109" s="35"/>
      <c r="B1109" s="36"/>
      <c r="C1109" s="188" t="s">
        <v>1816</v>
      </c>
      <c r="D1109" s="188" t="s">
        <v>148</v>
      </c>
      <c r="E1109" s="189" t="s">
        <v>1817</v>
      </c>
      <c r="F1109" s="190" t="s">
        <v>1818</v>
      </c>
      <c r="G1109" s="191" t="s">
        <v>151</v>
      </c>
      <c r="H1109" s="192">
        <v>218.512</v>
      </c>
      <c r="I1109" s="193"/>
      <c r="J1109" s="194">
        <f>ROUND(I1109*H1109,2)</f>
        <v>0</v>
      </c>
      <c r="K1109" s="190" t="s">
        <v>152</v>
      </c>
      <c r="L1109" s="40"/>
      <c r="M1109" s="195" t="s">
        <v>19</v>
      </c>
      <c r="N1109" s="196" t="s">
        <v>43</v>
      </c>
      <c r="O1109" s="65"/>
      <c r="P1109" s="197">
        <f>O1109*H1109</f>
        <v>0</v>
      </c>
      <c r="Q1109" s="197">
        <v>2.9999999999999997E-4</v>
      </c>
      <c r="R1109" s="197">
        <f>Q1109*H1109</f>
        <v>6.555359999999999E-2</v>
      </c>
      <c r="S1109" s="197">
        <v>0</v>
      </c>
      <c r="T1109" s="198">
        <f>S1109*H1109</f>
        <v>0</v>
      </c>
      <c r="U1109" s="35"/>
      <c r="V1109" s="35"/>
      <c r="W1109" s="35"/>
      <c r="X1109" s="35"/>
      <c r="Y1109" s="35"/>
      <c r="Z1109" s="35"/>
      <c r="AA1109" s="35"/>
      <c r="AB1109" s="35"/>
      <c r="AC1109" s="35"/>
      <c r="AD1109" s="35"/>
      <c r="AE1109" s="35"/>
      <c r="AR1109" s="199" t="s">
        <v>239</v>
      </c>
      <c r="AT1109" s="199" t="s">
        <v>148</v>
      </c>
      <c r="AU1109" s="199" t="s">
        <v>82</v>
      </c>
      <c r="AY1109" s="18" t="s">
        <v>146</v>
      </c>
      <c r="BE1109" s="200">
        <f>IF(N1109="základní",J1109,0)</f>
        <v>0</v>
      </c>
      <c r="BF1109" s="200">
        <f>IF(N1109="snížená",J1109,0)</f>
        <v>0</v>
      </c>
      <c r="BG1109" s="200">
        <f>IF(N1109="zákl. přenesená",J1109,0)</f>
        <v>0</v>
      </c>
      <c r="BH1109" s="200">
        <f>IF(N1109="sníž. přenesená",J1109,0)</f>
        <v>0</v>
      </c>
      <c r="BI1109" s="200">
        <f>IF(N1109="nulová",J1109,0)</f>
        <v>0</v>
      </c>
      <c r="BJ1109" s="18" t="s">
        <v>80</v>
      </c>
      <c r="BK1109" s="200">
        <f>ROUND(I1109*H1109,2)</f>
        <v>0</v>
      </c>
      <c r="BL1109" s="18" t="s">
        <v>239</v>
      </c>
      <c r="BM1109" s="199" t="s">
        <v>1819</v>
      </c>
    </row>
    <row r="1110" spans="1:65" s="2" customFormat="1" ht="11.25">
      <c r="A1110" s="35"/>
      <c r="B1110" s="36"/>
      <c r="C1110" s="37"/>
      <c r="D1110" s="201" t="s">
        <v>155</v>
      </c>
      <c r="E1110" s="37"/>
      <c r="F1110" s="202" t="s">
        <v>1820</v>
      </c>
      <c r="G1110" s="37"/>
      <c r="H1110" s="37"/>
      <c r="I1110" s="109"/>
      <c r="J1110" s="37"/>
      <c r="K1110" s="37"/>
      <c r="L1110" s="40"/>
      <c r="M1110" s="203"/>
      <c r="N1110" s="204"/>
      <c r="O1110" s="65"/>
      <c r="P1110" s="65"/>
      <c r="Q1110" s="65"/>
      <c r="R1110" s="65"/>
      <c r="S1110" s="65"/>
      <c r="T1110" s="66"/>
      <c r="U1110" s="35"/>
      <c r="V1110" s="35"/>
      <c r="W1110" s="35"/>
      <c r="X1110" s="35"/>
      <c r="Y1110" s="35"/>
      <c r="Z1110" s="35"/>
      <c r="AA1110" s="35"/>
      <c r="AB1110" s="35"/>
      <c r="AC1110" s="35"/>
      <c r="AD1110" s="35"/>
      <c r="AE1110" s="35"/>
      <c r="AT1110" s="18" t="s">
        <v>155</v>
      </c>
      <c r="AU1110" s="18" t="s">
        <v>82</v>
      </c>
    </row>
    <row r="1111" spans="1:65" s="13" customFormat="1" ht="11.25">
      <c r="B1111" s="205"/>
      <c r="C1111" s="206"/>
      <c r="D1111" s="201" t="s">
        <v>157</v>
      </c>
      <c r="E1111" s="207" t="s">
        <v>19</v>
      </c>
      <c r="F1111" s="208" t="s">
        <v>1815</v>
      </c>
      <c r="G1111" s="206"/>
      <c r="H1111" s="209">
        <v>218.512</v>
      </c>
      <c r="I1111" s="210"/>
      <c r="J1111" s="206"/>
      <c r="K1111" s="206"/>
      <c r="L1111" s="211"/>
      <c r="M1111" s="212"/>
      <c r="N1111" s="213"/>
      <c r="O1111" s="213"/>
      <c r="P1111" s="213"/>
      <c r="Q1111" s="213"/>
      <c r="R1111" s="213"/>
      <c r="S1111" s="213"/>
      <c r="T1111" s="214"/>
      <c r="AT1111" s="215" t="s">
        <v>157</v>
      </c>
      <c r="AU1111" s="215" t="s">
        <v>82</v>
      </c>
      <c r="AV1111" s="13" t="s">
        <v>82</v>
      </c>
      <c r="AW1111" s="13" t="s">
        <v>33</v>
      </c>
      <c r="AX1111" s="13" t="s">
        <v>72</v>
      </c>
      <c r="AY1111" s="215" t="s">
        <v>146</v>
      </c>
    </row>
    <row r="1112" spans="1:65" s="2" customFormat="1" ht="16.5" customHeight="1">
      <c r="A1112" s="35"/>
      <c r="B1112" s="36"/>
      <c r="C1112" s="188" t="s">
        <v>1821</v>
      </c>
      <c r="D1112" s="188" t="s">
        <v>148</v>
      </c>
      <c r="E1112" s="189" t="s">
        <v>1822</v>
      </c>
      <c r="F1112" s="190" t="s">
        <v>1823</v>
      </c>
      <c r="G1112" s="191" t="s">
        <v>151</v>
      </c>
      <c r="H1112" s="192">
        <v>218.512</v>
      </c>
      <c r="I1112" s="193"/>
      <c r="J1112" s="194">
        <f>ROUND(I1112*H1112,2)</f>
        <v>0</v>
      </c>
      <c r="K1112" s="190" t="s">
        <v>152</v>
      </c>
      <c r="L1112" s="40"/>
      <c r="M1112" s="195" t="s">
        <v>19</v>
      </c>
      <c r="N1112" s="196" t="s">
        <v>43</v>
      </c>
      <c r="O1112" s="65"/>
      <c r="P1112" s="197">
        <f>O1112*H1112</f>
        <v>0</v>
      </c>
      <c r="Q1112" s="197">
        <v>7.7000000000000002E-3</v>
      </c>
      <c r="R1112" s="197">
        <f>Q1112*H1112</f>
        <v>1.6825424</v>
      </c>
      <c r="S1112" s="197">
        <v>0</v>
      </c>
      <c r="T1112" s="198">
        <f>S1112*H1112</f>
        <v>0</v>
      </c>
      <c r="U1112" s="35"/>
      <c r="V1112" s="35"/>
      <c r="W1112" s="35"/>
      <c r="X1112" s="35"/>
      <c r="Y1112" s="35"/>
      <c r="Z1112" s="35"/>
      <c r="AA1112" s="35"/>
      <c r="AB1112" s="35"/>
      <c r="AC1112" s="35"/>
      <c r="AD1112" s="35"/>
      <c r="AE1112" s="35"/>
      <c r="AR1112" s="199" t="s">
        <v>239</v>
      </c>
      <c r="AT1112" s="199" t="s">
        <v>148</v>
      </c>
      <c r="AU1112" s="199" t="s">
        <v>82</v>
      </c>
      <c r="AY1112" s="18" t="s">
        <v>146</v>
      </c>
      <c r="BE1112" s="200">
        <f>IF(N1112="základní",J1112,0)</f>
        <v>0</v>
      </c>
      <c r="BF1112" s="200">
        <f>IF(N1112="snížená",J1112,0)</f>
        <v>0</v>
      </c>
      <c r="BG1112" s="200">
        <f>IF(N1112="zákl. přenesená",J1112,0)</f>
        <v>0</v>
      </c>
      <c r="BH1112" s="200">
        <f>IF(N1112="sníž. přenesená",J1112,0)</f>
        <v>0</v>
      </c>
      <c r="BI1112" s="200">
        <f>IF(N1112="nulová",J1112,0)</f>
        <v>0</v>
      </c>
      <c r="BJ1112" s="18" t="s">
        <v>80</v>
      </c>
      <c r="BK1112" s="200">
        <f>ROUND(I1112*H1112,2)</f>
        <v>0</v>
      </c>
      <c r="BL1112" s="18" t="s">
        <v>239</v>
      </c>
      <c r="BM1112" s="199" t="s">
        <v>1824</v>
      </c>
    </row>
    <row r="1113" spans="1:65" s="2" customFormat="1" ht="11.25">
      <c r="A1113" s="35"/>
      <c r="B1113" s="36"/>
      <c r="C1113" s="37"/>
      <c r="D1113" s="201" t="s">
        <v>155</v>
      </c>
      <c r="E1113" s="37"/>
      <c r="F1113" s="202" t="s">
        <v>1825</v>
      </c>
      <c r="G1113" s="37"/>
      <c r="H1113" s="37"/>
      <c r="I1113" s="109"/>
      <c r="J1113" s="37"/>
      <c r="K1113" s="37"/>
      <c r="L1113" s="40"/>
      <c r="M1113" s="203"/>
      <c r="N1113" s="204"/>
      <c r="O1113" s="65"/>
      <c r="P1113" s="65"/>
      <c r="Q1113" s="65"/>
      <c r="R1113" s="65"/>
      <c r="S1113" s="65"/>
      <c r="T1113" s="66"/>
      <c r="U1113" s="35"/>
      <c r="V1113" s="35"/>
      <c r="W1113" s="35"/>
      <c r="X1113" s="35"/>
      <c r="Y1113" s="35"/>
      <c r="Z1113" s="35"/>
      <c r="AA1113" s="35"/>
      <c r="AB1113" s="35"/>
      <c r="AC1113" s="35"/>
      <c r="AD1113" s="35"/>
      <c r="AE1113" s="35"/>
      <c r="AT1113" s="18" t="s">
        <v>155</v>
      </c>
      <c r="AU1113" s="18" t="s">
        <v>82</v>
      </c>
    </row>
    <row r="1114" spans="1:65" s="13" customFormat="1" ht="11.25">
      <c r="B1114" s="205"/>
      <c r="C1114" s="206"/>
      <c r="D1114" s="201" t="s">
        <v>157</v>
      </c>
      <c r="E1114" s="207" t="s">
        <v>19</v>
      </c>
      <c r="F1114" s="208" t="s">
        <v>1815</v>
      </c>
      <c r="G1114" s="206"/>
      <c r="H1114" s="209">
        <v>218.512</v>
      </c>
      <c r="I1114" s="210"/>
      <c r="J1114" s="206"/>
      <c r="K1114" s="206"/>
      <c r="L1114" s="211"/>
      <c r="M1114" s="212"/>
      <c r="N1114" s="213"/>
      <c r="O1114" s="213"/>
      <c r="P1114" s="213"/>
      <c r="Q1114" s="213"/>
      <c r="R1114" s="213"/>
      <c r="S1114" s="213"/>
      <c r="T1114" s="214"/>
      <c r="AT1114" s="215" t="s">
        <v>157</v>
      </c>
      <c r="AU1114" s="215" t="s">
        <v>82</v>
      </c>
      <c r="AV1114" s="13" t="s">
        <v>82</v>
      </c>
      <c r="AW1114" s="13" t="s">
        <v>33</v>
      </c>
      <c r="AX1114" s="13" t="s">
        <v>72</v>
      </c>
      <c r="AY1114" s="215" t="s">
        <v>146</v>
      </c>
    </row>
    <row r="1115" spans="1:65" s="2" customFormat="1" ht="16.5" customHeight="1">
      <c r="A1115" s="35"/>
      <c r="B1115" s="36"/>
      <c r="C1115" s="188" t="s">
        <v>1826</v>
      </c>
      <c r="D1115" s="188" t="s">
        <v>148</v>
      </c>
      <c r="E1115" s="189" t="s">
        <v>1827</v>
      </c>
      <c r="F1115" s="190" t="s">
        <v>1828</v>
      </c>
      <c r="G1115" s="191" t="s">
        <v>1259</v>
      </c>
      <c r="H1115" s="237"/>
      <c r="I1115" s="193"/>
      <c r="J1115" s="194">
        <f>ROUND(I1115*H1115,2)</f>
        <v>0</v>
      </c>
      <c r="K1115" s="190" t="s">
        <v>152</v>
      </c>
      <c r="L1115" s="40"/>
      <c r="M1115" s="195" t="s">
        <v>19</v>
      </c>
      <c r="N1115" s="196" t="s">
        <v>43</v>
      </c>
      <c r="O1115" s="65"/>
      <c r="P1115" s="197">
        <f>O1115*H1115</f>
        <v>0</v>
      </c>
      <c r="Q1115" s="197">
        <v>0</v>
      </c>
      <c r="R1115" s="197">
        <f>Q1115*H1115</f>
        <v>0</v>
      </c>
      <c r="S1115" s="197">
        <v>0</v>
      </c>
      <c r="T1115" s="198">
        <f>S1115*H1115</f>
        <v>0</v>
      </c>
      <c r="U1115" s="35"/>
      <c r="V1115" s="35"/>
      <c r="W1115" s="35"/>
      <c r="X1115" s="35"/>
      <c r="Y1115" s="35"/>
      <c r="Z1115" s="35"/>
      <c r="AA1115" s="35"/>
      <c r="AB1115" s="35"/>
      <c r="AC1115" s="35"/>
      <c r="AD1115" s="35"/>
      <c r="AE1115" s="35"/>
      <c r="AR1115" s="199" t="s">
        <v>239</v>
      </c>
      <c r="AT1115" s="199" t="s">
        <v>148</v>
      </c>
      <c r="AU1115" s="199" t="s">
        <v>82</v>
      </c>
      <c r="AY1115" s="18" t="s">
        <v>146</v>
      </c>
      <c r="BE1115" s="200">
        <f>IF(N1115="základní",J1115,0)</f>
        <v>0</v>
      </c>
      <c r="BF1115" s="200">
        <f>IF(N1115="snížená",J1115,0)</f>
        <v>0</v>
      </c>
      <c r="BG1115" s="200">
        <f>IF(N1115="zákl. přenesená",J1115,0)</f>
        <v>0</v>
      </c>
      <c r="BH1115" s="200">
        <f>IF(N1115="sníž. přenesená",J1115,0)</f>
        <v>0</v>
      </c>
      <c r="BI1115" s="200">
        <f>IF(N1115="nulová",J1115,0)</f>
        <v>0</v>
      </c>
      <c r="BJ1115" s="18" t="s">
        <v>80</v>
      </c>
      <c r="BK1115" s="200">
        <f>ROUND(I1115*H1115,2)</f>
        <v>0</v>
      </c>
      <c r="BL1115" s="18" t="s">
        <v>239</v>
      </c>
      <c r="BM1115" s="199" t="s">
        <v>1829</v>
      </c>
    </row>
    <row r="1116" spans="1:65" s="2" customFormat="1" ht="19.5">
      <c r="A1116" s="35"/>
      <c r="B1116" s="36"/>
      <c r="C1116" s="37"/>
      <c r="D1116" s="201" t="s">
        <v>155</v>
      </c>
      <c r="E1116" s="37"/>
      <c r="F1116" s="202" t="s">
        <v>1830</v>
      </c>
      <c r="G1116" s="37"/>
      <c r="H1116" s="37"/>
      <c r="I1116" s="109"/>
      <c r="J1116" s="37"/>
      <c r="K1116" s="37"/>
      <c r="L1116" s="40"/>
      <c r="M1116" s="203"/>
      <c r="N1116" s="204"/>
      <c r="O1116" s="65"/>
      <c r="P1116" s="65"/>
      <c r="Q1116" s="65"/>
      <c r="R1116" s="65"/>
      <c r="S1116" s="65"/>
      <c r="T1116" s="66"/>
      <c r="U1116" s="35"/>
      <c r="V1116" s="35"/>
      <c r="W1116" s="35"/>
      <c r="X1116" s="35"/>
      <c r="Y1116" s="35"/>
      <c r="Z1116" s="35"/>
      <c r="AA1116" s="35"/>
      <c r="AB1116" s="35"/>
      <c r="AC1116" s="35"/>
      <c r="AD1116" s="35"/>
      <c r="AE1116" s="35"/>
      <c r="AT1116" s="18" t="s">
        <v>155</v>
      </c>
      <c r="AU1116" s="18" t="s">
        <v>82</v>
      </c>
    </row>
    <row r="1117" spans="1:65" s="12" customFormat="1" ht="22.9" customHeight="1">
      <c r="B1117" s="172"/>
      <c r="C1117" s="173"/>
      <c r="D1117" s="174" t="s">
        <v>71</v>
      </c>
      <c r="E1117" s="186" t="s">
        <v>1831</v>
      </c>
      <c r="F1117" s="186" t="s">
        <v>1832</v>
      </c>
      <c r="G1117" s="173"/>
      <c r="H1117" s="173"/>
      <c r="I1117" s="176"/>
      <c r="J1117" s="187">
        <f>BK1117</f>
        <v>0</v>
      </c>
      <c r="K1117" s="173"/>
      <c r="L1117" s="178"/>
      <c r="M1117" s="179"/>
      <c r="N1117" s="180"/>
      <c r="O1117" s="180"/>
      <c r="P1117" s="181">
        <f>SUM(P1118:P1174)</f>
        <v>0</v>
      </c>
      <c r="Q1117" s="180"/>
      <c r="R1117" s="181">
        <f>SUM(R1118:R1174)</f>
        <v>1.9551426574400002</v>
      </c>
      <c r="S1117" s="180"/>
      <c r="T1117" s="182">
        <f>SUM(T1118:T1174)</f>
        <v>1.0229999999999999</v>
      </c>
      <c r="AR1117" s="183" t="s">
        <v>82</v>
      </c>
      <c r="AT1117" s="184" t="s">
        <v>71</v>
      </c>
      <c r="AU1117" s="184" t="s">
        <v>80</v>
      </c>
      <c r="AY1117" s="183" t="s">
        <v>146</v>
      </c>
      <c r="BK1117" s="185">
        <f>SUM(BK1118:BK1174)</f>
        <v>0</v>
      </c>
    </row>
    <row r="1118" spans="1:65" s="2" customFormat="1" ht="16.5" customHeight="1">
      <c r="A1118" s="35"/>
      <c r="B1118" s="36"/>
      <c r="C1118" s="188" t="s">
        <v>1833</v>
      </c>
      <c r="D1118" s="188" t="s">
        <v>148</v>
      </c>
      <c r="E1118" s="189" t="s">
        <v>1834</v>
      </c>
      <c r="F1118" s="190" t="s">
        <v>1835</v>
      </c>
      <c r="G1118" s="191" t="s">
        <v>151</v>
      </c>
      <c r="H1118" s="192">
        <v>218.33</v>
      </c>
      <c r="I1118" s="193"/>
      <c r="J1118" s="194">
        <f>ROUND(I1118*H1118,2)</f>
        <v>0</v>
      </c>
      <c r="K1118" s="190" t="s">
        <v>152</v>
      </c>
      <c r="L1118" s="40"/>
      <c r="M1118" s="195" t="s">
        <v>19</v>
      </c>
      <c r="N1118" s="196" t="s">
        <v>43</v>
      </c>
      <c r="O1118" s="65"/>
      <c r="P1118" s="197">
        <f>O1118*H1118</f>
        <v>0</v>
      </c>
      <c r="Q1118" s="197">
        <v>4.4799999999999999E-7</v>
      </c>
      <c r="R1118" s="197">
        <f>Q1118*H1118</f>
        <v>9.7811840000000007E-5</v>
      </c>
      <c r="S1118" s="197">
        <v>0</v>
      </c>
      <c r="T1118" s="198">
        <f>S1118*H1118</f>
        <v>0</v>
      </c>
      <c r="U1118" s="35"/>
      <c r="V1118" s="35"/>
      <c r="W1118" s="35"/>
      <c r="X1118" s="35"/>
      <c r="Y1118" s="35"/>
      <c r="Z1118" s="35"/>
      <c r="AA1118" s="35"/>
      <c r="AB1118" s="35"/>
      <c r="AC1118" s="35"/>
      <c r="AD1118" s="35"/>
      <c r="AE1118" s="35"/>
      <c r="AR1118" s="199" t="s">
        <v>239</v>
      </c>
      <c r="AT1118" s="199" t="s">
        <v>148</v>
      </c>
      <c r="AU1118" s="199" t="s">
        <v>82</v>
      </c>
      <c r="AY1118" s="18" t="s">
        <v>146</v>
      </c>
      <c r="BE1118" s="200">
        <f>IF(N1118="základní",J1118,0)</f>
        <v>0</v>
      </c>
      <c r="BF1118" s="200">
        <f>IF(N1118="snížená",J1118,0)</f>
        <v>0</v>
      </c>
      <c r="BG1118" s="200">
        <f>IF(N1118="zákl. přenesená",J1118,0)</f>
        <v>0</v>
      </c>
      <c r="BH1118" s="200">
        <f>IF(N1118="sníž. přenesená",J1118,0)</f>
        <v>0</v>
      </c>
      <c r="BI1118" s="200">
        <f>IF(N1118="nulová",J1118,0)</f>
        <v>0</v>
      </c>
      <c r="BJ1118" s="18" t="s">
        <v>80</v>
      </c>
      <c r="BK1118" s="200">
        <f>ROUND(I1118*H1118,2)</f>
        <v>0</v>
      </c>
      <c r="BL1118" s="18" t="s">
        <v>239</v>
      </c>
      <c r="BM1118" s="199" t="s">
        <v>1836</v>
      </c>
    </row>
    <row r="1119" spans="1:65" s="2" customFormat="1" ht="11.25">
      <c r="A1119" s="35"/>
      <c r="B1119" s="36"/>
      <c r="C1119" s="37"/>
      <c r="D1119" s="201" t="s">
        <v>155</v>
      </c>
      <c r="E1119" s="37"/>
      <c r="F1119" s="202" t="s">
        <v>1837</v>
      </c>
      <c r="G1119" s="37"/>
      <c r="H1119" s="37"/>
      <c r="I1119" s="109"/>
      <c r="J1119" s="37"/>
      <c r="K1119" s="37"/>
      <c r="L1119" s="40"/>
      <c r="M1119" s="203"/>
      <c r="N1119" s="204"/>
      <c r="O1119" s="65"/>
      <c r="P1119" s="65"/>
      <c r="Q1119" s="65"/>
      <c r="R1119" s="65"/>
      <c r="S1119" s="65"/>
      <c r="T1119" s="66"/>
      <c r="U1119" s="35"/>
      <c r="V1119" s="35"/>
      <c r="W1119" s="35"/>
      <c r="X1119" s="35"/>
      <c r="Y1119" s="35"/>
      <c r="Z1119" s="35"/>
      <c r="AA1119" s="35"/>
      <c r="AB1119" s="35"/>
      <c r="AC1119" s="35"/>
      <c r="AD1119" s="35"/>
      <c r="AE1119" s="35"/>
      <c r="AT1119" s="18" t="s">
        <v>155</v>
      </c>
      <c r="AU1119" s="18" t="s">
        <v>82</v>
      </c>
    </row>
    <row r="1120" spans="1:65" s="13" customFormat="1" ht="11.25">
      <c r="B1120" s="205"/>
      <c r="C1120" s="206"/>
      <c r="D1120" s="201" t="s">
        <v>157</v>
      </c>
      <c r="E1120" s="207" t="s">
        <v>19</v>
      </c>
      <c r="F1120" s="208" t="s">
        <v>1838</v>
      </c>
      <c r="G1120" s="206"/>
      <c r="H1120" s="209">
        <v>218.33</v>
      </c>
      <c r="I1120" s="210"/>
      <c r="J1120" s="206"/>
      <c r="K1120" s="206"/>
      <c r="L1120" s="211"/>
      <c r="M1120" s="212"/>
      <c r="N1120" s="213"/>
      <c r="O1120" s="213"/>
      <c r="P1120" s="213"/>
      <c r="Q1120" s="213"/>
      <c r="R1120" s="213"/>
      <c r="S1120" s="213"/>
      <c r="T1120" s="214"/>
      <c r="AT1120" s="215" t="s">
        <v>157</v>
      </c>
      <c r="AU1120" s="215" t="s">
        <v>82</v>
      </c>
      <c r="AV1120" s="13" t="s">
        <v>82</v>
      </c>
      <c r="AW1120" s="13" t="s">
        <v>33</v>
      </c>
      <c r="AX1120" s="13" t="s">
        <v>72</v>
      </c>
      <c r="AY1120" s="215" t="s">
        <v>146</v>
      </c>
    </row>
    <row r="1121" spans="1:65" s="2" customFormat="1" ht="16.5" customHeight="1">
      <c r="A1121" s="35"/>
      <c r="B1121" s="36"/>
      <c r="C1121" s="188" t="s">
        <v>1839</v>
      </c>
      <c r="D1121" s="188" t="s">
        <v>148</v>
      </c>
      <c r="E1121" s="189" t="s">
        <v>1840</v>
      </c>
      <c r="F1121" s="190" t="s">
        <v>1841</v>
      </c>
      <c r="G1121" s="191" t="s">
        <v>151</v>
      </c>
      <c r="H1121" s="192">
        <v>264.2</v>
      </c>
      <c r="I1121" s="193"/>
      <c r="J1121" s="194">
        <f>ROUND(I1121*H1121,2)</f>
        <v>0</v>
      </c>
      <c r="K1121" s="190" t="s">
        <v>152</v>
      </c>
      <c r="L1121" s="40"/>
      <c r="M1121" s="195" t="s">
        <v>19</v>
      </c>
      <c r="N1121" s="196" t="s">
        <v>43</v>
      </c>
      <c r="O1121" s="65"/>
      <c r="P1121" s="197">
        <f>O1121*H1121</f>
        <v>0</v>
      </c>
      <c r="Q1121" s="197">
        <v>7.6799999999999999E-7</v>
      </c>
      <c r="R1121" s="197">
        <f>Q1121*H1121</f>
        <v>2.0290559999999998E-4</v>
      </c>
      <c r="S1121" s="197">
        <v>0</v>
      </c>
      <c r="T1121" s="198">
        <f>S1121*H1121</f>
        <v>0</v>
      </c>
      <c r="U1121" s="35"/>
      <c r="V1121" s="35"/>
      <c r="W1121" s="35"/>
      <c r="X1121" s="35"/>
      <c r="Y1121" s="35"/>
      <c r="Z1121" s="35"/>
      <c r="AA1121" s="35"/>
      <c r="AB1121" s="35"/>
      <c r="AC1121" s="35"/>
      <c r="AD1121" s="35"/>
      <c r="AE1121" s="35"/>
      <c r="AR1121" s="199" t="s">
        <v>239</v>
      </c>
      <c r="AT1121" s="199" t="s">
        <v>148</v>
      </c>
      <c r="AU1121" s="199" t="s">
        <v>82</v>
      </c>
      <c r="AY1121" s="18" t="s">
        <v>146</v>
      </c>
      <c r="BE1121" s="200">
        <f>IF(N1121="základní",J1121,0)</f>
        <v>0</v>
      </c>
      <c r="BF1121" s="200">
        <f>IF(N1121="snížená",J1121,0)</f>
        <v>0</v>
      </c>
      <c r="BG1121" s="200">
        <f>IF(N1121="zákl. přenesená",J1121,0)</f>
        <v>0</v>
      </c>
      <c r="BH1121" s="200">
        <f>IF(N1121="sníž. přenesená",J1121,0)</f>
        <v>0</v>
      </c>
      <c r="BI1121" s="200">
        <f>IF(N1121="nulová",J1121,0)</f>
        <v>0</v>
      </c>
      <c r="BJ1121" s="18" t="s">
        <v>80</v>
      </c>
      <c r="BK1121" s="200">
        <f>ROUND(I1121*H1121,2)</f>
        <v>0</v>
      </c>
      <c r="BL1121" s="18" t="s">
        <v>239</v>
      </c>
      <c r="BM1121" s="199" t="s">
        <v>1842</v>
      </c>
    </row>
    <row r="1122" spans="1:65" s="2" customFormat="1" ht="11.25">
      <c r="A1122" s="35"/>
      <c r="B1122" s="36"/>
      <c r="C1122" s="37"/>
      <c r="D1122" s="201" t="s">
        <v>155</v>
      </c>
      <c r="E1122" s="37"/>
      <c r="F1122" s="202" t="s">
        <v>1843</v>
      </c>
      <c r="G1122" s="37"/>
      <c r="H1122" s="37"/>
      <c r="I1122" s="109"/>
      <c r="J1122" s="37"/>
      <c r="K1122" s="37"/>
      <c r="L1122" s="40"/>
      <c r="M1122" s="203"/>
      <c r="N1122" s="204"/>
      <c r="O1122" s="65"/>
      <c r="P1122" s="65"/>
      <c r="Q1122" s="65"/>
      <c r="R1122" s="65"/>
      <c r="S1122" s="65"/>
      <c r="T1122" s="66"/>
      <c r="U1122" s="35"/>
      <c r="V1122" s="35"/>
      <c r="W1122" s="35"/>
      <c r="X1122" s="35"/>
      <c r="Y1122" s="35"/>
      <c r="Z1122" s="35"/>
      <c r="AA1122" s="35"/>
      <c r="AB1122" s="35"/>
      <c r="AC1122" s="35"/>
      <c r="AD1122" s="35"/>
      <c r="AE1122" s="35"/>
      <c r="AT1122" s="18" t="s">
        <v>155</v>
      </c>
      <c r="AU1122" s="18" t="s">
        <v>82</v>
      </c>
    </row>
    <row r="1123" spans="1:65" s="13" customFormat="1" ht="11.25">
      <c r="B1123" s="205"/>
      <c r="C1123" s="206"/>
      <c r="D1123" s="201" t="s">
        <v>157</v>
      </c>
      <c r="E1123" s="207" t="s">
        <v>19</v>
      </c>
      <c r="F1123" s="208" t="s">
        <v>1844</v>
      </c>
      <c r="G1123" s="206"/>
      <c r="H1123" s="209">
        <v>264.2</v>
      </c>
      <c r="I1123" s="210"/>
      <c r="J1123" s="206"/>
      <c r="K1123" s="206"/>
      <c r="L1123" s="211"/>
      <c r="M1123" s="212"/>
      <c r="N1123" s="213"/>
      <c r="O1123" s="213"/>
      <c r="P1123" s="213"/>
      <c r="Q1123" s="213"/>
      <c r="R1123" s="213"/>
      <c r="S1123" s="213"/>
      <c r="T1123" s="214"/>
      <c r="AT1123" s="215" t="s">
        <v>157</v>
      </c>
      <c r="AU1123" s="215" t="s">
        <v>82</v>
      </c>
      <c r="AV1123" s="13" t="s">
        <v>82</v>
      </c>
      <c r="AW1123" s="13" t="s">
        <v>33</v>
      </c>
      <c r="AX1123" s="13" t="s">
        <v>72</v>
      </c>
      <c r="AY1123" s="215" t="s">
        <v>146</v>
      </c>
    </row>
    <row r="1124" spans="1:65" s="2" customFormat="1" ht="16.5" customHeight="1">
      <c r="A1124" s="35"/>
      <c r="B1124" s="36"/>
      <c r="C1124" s="188" t="s">
        <v>1845</v>
      </c>
      <c r="D1124" s="188" t="s">
        <v>148</v>
      </c>
      <c r="E1124" s="189" t="s">
        <v>1846</v>
      </c>
      <c r="F1124" s="190" t="s">
        <v>1847</v>
      </c>
      <c r="G1124" s="191" t="s">
        <v>464</v>
      </c>
      <c r="H1124" s="192">
        <v>76.8</v>
      </c>
      <c r="I1124" s="193"/>
      <c r="J1124" s="194">
        <f>ROUND(I1124*H1124,2)</f>
        <v>0</v>
      </c>
      <c r="K1124" s="190" t="s">
        <v>152</v>
      </c>
      <c r="L1124" s="40"/>
      <c r="M1124" s="195" t="s">
        <v>19</v>
      </c>
      <c r="N1124" s="196" t="s">
        <v>43</v>
      </c>
      <c r="O1124" s="65"/>
      <c r="P1124" s="197">
        <f>O1124*H1124</f>
        <v>0</v>
      </c>
      <c r="Q1124" s="197">
        <v>0</v>
      </c>
      <c r="R1124" s="197">
        <f>Q1124*H1124</f>
        <v>0</v>
      </c>
      <c r="S1124" s="197">
        <v>0</v>
      </c>
      <c r="T1124" s="198">
        <f>S1124*H1124</f>
        <v>0</v>
      </c>
      <c r="U1124" s="35"/>
      <c r="V1124" s="35"/>
      <c r="W1124" s="35"/>
      <c r="X1124" s="35"/>
      <c r="Y1124" s="35"/>
      <c r="Z1124" s="35"/>
      <c r="AA1124" s="35"/>
      <c r="AB1124" s="35"/>
      <c r="AC1124" s="35"/>
      <c r="AD1124" s="35"/>
      <c r="AE1124" s="35"/>
      <c r="AR1124" s="199" t="s">
        <v>239</v>
      </c>
      <c r="AT1124" s="199" t="s">
        <v>148</v>
      </c>
      <c r="AU1124" s="199" t="s">
        <v>82</v>
      </c>
      <c r="AY1124" s="18" t="s">
        <v>146</v>
      </c>
      <c r="BE1124" s="200">
        <f>IF(N1124="základní",J1124,0)</f>
        <v>0</v>
      </c>
      <c r="BF1124" s="200">
        <f>IF(N1124="snížená",J1124,0)</f>
        <v>0</v>
      </c>
      <c r="BG1124" s="200">
        <f>IF(N1124="zákl. přenesená",J1124,0)</f>
        <v>0</v>
      </c>
      <c r="BH1124" s="200">
        <f>IF(N1124="sníž. přenesená",J1124,0)</f>
        <v>0</v>
      </c>
      <c r="BI1124" s="200">
        <f>IF(N1124="nulová",J1124,0)</f>
        <v>0</v>
      </c>
      <c r="BJ1124" s="18" t="s">
        <v>80</v>
      </c>
      <c r="BK1124" s="200">
        <f>ROUND(I1124*H1124,2)</f>
        <v>0</v>
      </c>
      <c r="BL1124" s="18" t="s">
        <v>239</v>
      </c>
      <c r="BM1124" s="199" t="s">
        <v>1848</v>
      </c>
    </row>
    <row r="1125" spans="1:65" s="2" customFormat="1" ht="11.25">
      <c r="A1125" s="35"/>
      <c r="B1125" s="36"/>
      <c r="C1125" s="37"/>
      <c r="D1125" s="201" t="s">
        <v>155</v>
      </c>
      <c r="E1125" s="37"/>
      <c r="F1125" s="202" t="s">
        <v>1849</v>
      </c>
      <c r="G1125" s="37"/>
      <c r="H1125" s="37"/>
      <c r="I1125" s="109"/>
      <c r="J1125" s="37"/>
      <c r="K1125" s="37"/>
      <c r="L1125" s="40"/>
      <c r="M1125" s="203"/>
      <c r="N1125" s="204"/>
      <c r="O1125" s="65"/>
      <c r="P1125" s="65"/>
      <c r="Q1125" s="65"/>
      <c r="R1125" s="65"/>
      <c r="S1125" s="65"/>
      <c r="T1125" s="66"/>
      <c r="U1125" s="35"/>
      <c r="V1125" s="35"/>
      <c r="W1125" s="35"/>
      <c r="X1125" s="35"/>
      <c r="Y1125" s="35"/>
      <c r="Z1125" s="35"/>
      <c r="AA1125" s="35"/>
      <c r="AB1125" s="35"/>
      <c r="AC1125" s="35"/>
      <c r="AD1125" s="35"/>
      <c r="AE1125" s="35"/>
      <c r="AT1125" s="18" t="s">
        <v>155</v>
      </c>
      <c r="AU1125" s="18" t="s">
        <v>82</v>
      </c>
    </row>
    <row r="1126" spans="1:65" s="13" customFormat="1" ht="11.25">
      <c r="B1126" s="205"/>
      <c r="C1126" s="206"/>
      <c r="D1126" s="201" t="s">
        <v>157</v>
      </c>
      <c r="E1126" s="207" t="s">
        <v>19</v>
      </c>
      <c r="F1126" s="208" t="s">
        <v>1850</v>
      </c>
      <c r="G1126" s="206"/>
      <c r="H1126" s="209">
        <v>76.8</v>
      </c>
      <c r="I1126" s="210"/>
      <c r="J1126" s="206"/>
      <c r="K1126" s="206"/>
      <c r="L1126" s="211"/>
      <c r="M1126" s="212"/>
      <c r="N1126" s="213"/>
      <c r="O1126" s="213"/>
      <c r="P1126" s="213"/>
      <c r="Q1126" s="213"/>
      <c r="R1126" s="213"/>
      <c r="S1126" s="213"/>
      <c r="T1126" s="214"/>
      <c r="AT1126" s="215" t="s">
        <v>157</v>
      </c>
      <c r="AU1126" s="215" t="s">
        <v>82</v>
      </c>
      <c r="AV1126" s="13" t="s">
        <v>82</v>
      </c>
      <c r="AW1126" s="13" t="s">
        <v>33</v>
      </c>
      <c r="AX1126" s="13" t="s">
        <v>72</v>
      </c>
      <c r="AY1126" s="215" t="s">
        <v>146</v>
      </c>
    </row>
    <row r="1127" spans="1:65" s="2" customFormat="1" ht="16.5" customHeight="1">
      <c r="A1127" s="35"/>
      <c r="B1127" s="36"/>
      <c r="C1127" s="188" t="s">
        <v>1851</v>
      </c>
      <c r="D1127" s="188" t="s">
        <v>148</v>
      </c>
      <c r="E1127" s="189" t="s">
        <v>1852</v>
      </c>
      <c r="F1127" s="190" t="s">
        <v>1853</v>
      </c>
      <c r="G1127" s="191" t="s">
        <v>464</v>
      </c>
      <c r="H1127" s="192">
        <v>76.8</v>
      </c>
      <c r="I1127" s="193"/>
      <c r="J1127" s="194">
        <f>ROUND(I1127*H1127,2)</f>
        <v>0</v>
      </c>
      <c r="K1127" s="190" t="s">
        <v>152</v>
      </c>
      <c r="L1127" s="40"/>
      <c r="M1127" s="195" t="s">
        <v>19</v>
      </c>
      <c r="N1127" s="196" t="s">
        <v>43</v>
      </c>
      <c r="O1127" s="65"/>
      <c r="P1127" s="197">
        <f>O1127*H1127</f>
        <v>0</v>
      </c>
      <c r="Q1127" s="197">
        <v>0</v>
      </c>
      <c r="R1127" s="197">
        <f>Q1127*H1127</f>
        <v>0</v>
      </c>
      <c r="S1127" s="197">
        <v>0</v>
      </c>
      <c r="T1127" s="198">
        <f>S1127*H1127</f>
        <v>0</v>
      </c>
      <c r="U1127" s="35"/>
      <c r="V1127" s="35"/>
      <c r="W1127" s="35"/>
      <c r="X1127" s="35"/>
      <c r="Y1127" s="35"/>
      <c r="Z1127" s="35"/>
      <c r="AA1127" s="35"/>
      <c r="AB1127" s="35"/>
      <c r="AC1127" s="35"/>
      <c r="AD1127" s="35"/>
      <c r="AE1127" s="35"/>
      <c r="AR1127" s="199" t="s">
        <v>239</v>
      </c>
      <c r="AT1127" s="199" t="s">
        <v>148</v>
      </c>
      <c r="AU1127" s="199" t="s">
        <v>82</v>
      </c>
      <c r="AY1127" s="18" t="s">
        <v>146</v>
      </c>
      <c r="BE1127" s="200">
        <f>IF(N1127="základní",J1127,0)</f>
        <v>0</v>
      </c>
      <c r="BF1127" s="200">
        <f>IF(N1127="snížená",J1127,0)</f>
        <v>0</v>
      </c>
      <c r="BG1127" s="200">
        <f>IF(N1127="zákl. přenesená",J1127,0)</f>
        <v>0</v>
      </c>
      <c r="BH1127" s="200">
        <f>IF(N1127="sníž. přenesená",J1127,0)</f>
        <v>0</v>
      </c>
      <c r="BI1127" s="200">
        <f>IF(N1127="nulová",J1127,0)</f>
        <v>0</v>
      </c>
      <c r="BJ1127" s="18" t="s">
        <v>80</v>
      </c>
      <c r="BK1127" s="200">
        <f>ROUND(I1127*H1127,2)</f>
        <v>0</v>
      </c>
      <c r="BL1127" s="18" t="s">
        <v>239</v>
      </c>
      <c r="BM1127" s="199" t="s">
        <v>1854</v>
      </c>
    </row>
    <row r="1128" spans="1:65" s="2" customFormat="1" ht="11.25">
      <c r="A1128" s="35"/>
      <c r="B1128" s="36"/>
      <c r="C1128" s="37"/>
      <c r="D1128" s="201" t="s">
        <v>155</v>
      </c>
      <c r="E1128" s="37"/>
      <c r="F1128" s="202" t="s">
        <v>1855</v>
      </c>
      <c r="G1128" s="37"/>
      <c r="H1128" s="37"/>
      <c r="I1128" s="109"/>
      <c r="J1128" s="37"/>
      <c r="K1128" s="37"/>
      <c r="L1128" s="40"/>
      <c r="M1128" s="203"/>
      <c r="N1128" s="204"/>
      <c r="O1128" s="65"/>
      <c r="P1128" s="65"/>
      <c r="Q1128" s="65"/>
      <c r="R1128" s="65"/>
      <c r="S1128" s="65"/>
      <c r="T1128" s="66"/>
      <c r="U1128" s="35"/>
      <c r="V1128" s="35"/>
      <c r="W1128" s="35"/>
      <c r="X1128" s="35"/>
      <c r="Y1128" s="35"/>
      <c r="Z1128" s="35"/>
      <c r="AA1128" s="35"/>
      <c r="AB1128" s="35"/>
      <c r="AC1128" s="35"/>
      <c r="AD1128" s="35"/>
      <c r="AE1128" s="35"/>
      <c r="AT1128" s="18" t="s">
        <v>155</v>
      </c>
      <c r="AU1128" s="18" t="s">
        <v>82</v>
      </c>
    </row>
    <row r="1129" spans="1:65" s="13" customFormat="1" ht="11.25">
      <c r="B1129" s="205"/>
      <c r="C1129" s="206"/>
      <c r="D1129" s="201" t="s">
        <v>157</v>
      </c>
      <c r="E1129" s="207" t="s">
        <v>19</v>
      </c>
      <c r="F1129" s="208" t="s">
        <v>1850</v>
      </c>
      <c r="G1129" s="206"/>
      <c r="H1129" s="209">
        <v>76.8</v>
      </c>
      <c r="I1129" s="210"/>
      <c r="J1129" s="206"/>
      <c r="K1129" s="206"/>
      <c r="L1129" s="211"/>
      <c r="M1129" s="212"/>
      <c r="N1129" s="213"/>
      <c r="O1129" s="213"/>
      <c r="P1129" s="213"/>
      <c r="Q1129" s="213"/>
      <c r="R1129" s="213"/>
      <c r="S1129" s="213"/>
      <c r="T1129" s="214"/>
      <c r="AT1129" s="215" t="s">
        <v>157</v>
      </c>
      <c r="AU1129" s="215" t="s">
        <v>82</v>
      </c>
      <c r="AV1129" s="13" t="s">
        <v>82</v>
      </c>
      <c r="AW1129" s="13" t="s">
        <v>33</v>
      </c>
      <c r="AX1129" s="13" t="s">
        <v>72</v>
      </c>
      <c r="AY1129" s="215" t="s">
        <v>146</v>
      </c>
    </row>
    <row r="1130" spans="1:65" s="2" customFormat="1" ht="16.5" customHeight="1">
      <c r="A1130" s="35"/>
      <c r="B1130" s="36"/>
      <c r="C1130" s="188" t="s">
        <v>1856</v>
      </c>
      <c r="D1130" s="188" t="s">
        <v>148</v>
      </c>
      <c r="E1130" s="189" t="s">
        <v>1857</v>
      </c>
      <c r="F1130" s="190" t="s">
        <v>1858</v>
      </c>
      <c r="G1130" s="191" t="s">
        <v>151</v>
      </c>
      <c r="H1130" s="192">
        <v>218.33</v>
      </c>
      <c r="I1130" s="193"/>
      <c r="J1130" s="194">
        <f>ROUND(I1130*H1130,2)</f>
        <v>0</v>
      </c>
      <c r="K1130" s="190" t="s">
        <v>152</v>
      </c>
      <c r="L1130" s="40"/>
      <c r="M1130" s="195" t="s">
        <v>19</v>
      </c>
      <c r="N1130" s="196" t="s">
        <v>43</v>
      </c>
      <c r="O1130" s="65"/>
      <c r="P1130" s="197">
        <f>O1130*H1130</f>
        <v>0</v>
      </c>
      <c r="Q1130" s="197">
        <v>0</v>
      </c>
      <c r="R1130" s="197">
        <f>Q1130*H1130</f>
        <v>0</v>
      </c>
      <c r="S1130" s="197">
        <v>0</v>
      </c>
      <c r="T1130" s="198">
        <f>S1130*H1130</f>
        <v>0</v>
      </c>
      <c r="U1130" s="35"/>
      <c r="V1130" s="35"/>
      <c r="W1130" s="35"/>
      <c r="X1130" s="35"/>
      <c r="Y1130" s="35"/>
      <c r="Z1130" s="35"/>
      <c r="AA1130" s="35"/>
      <c r="AB1130" s="35"/>
      <c r="AC1130" s="35"/>
      <c r="AD1130" s="35"/>
      <c r="AE1130" s="35"/>
      <c r="AR1130" s="199" t="s">
        <v>239</v>
      </c>
      <c r="AT1130" s="199" t="s">
        <v>148</v>
      </c>
      <c r="AU1130" s="199" t="s">
        <v>82</v>
      </c>
      <c r="AY1130" s="18" t="s">
        <v>146</v>
      </c>
      <c r="BE1130" s="200">
        <f>IF(N1130="základní",J1130,0)</f>
        <v>0</v>
      </c>
      <c r="BF1130" s="200">
        <f>IF(N1130="snížená",J1130,0)</f>
        <v>0</v>
      </c>
      <c r="BG1130" s="200">
        <f>IF(N1130="zákl. přenesená",J1130,0)</f>
        <v>0</v>
      </c>
      <c r="BH1130" s="200">
        <f>IF(N1130="sníž. přenesená",J1130,0)</f>
        <v>0</v>
      </c>
      <c r="BI1130" s="200">
        <f>IF(N1130="nulová",J1130,0)</f>
        <v>0</v>
      </c>
      <c r="BJ1130" s="18" t="s">
        <v>80</v>
      </c>
      <c r="BK1130" s="200">
        <f>ROUND(I1130*H1130,2)</f>
        <v>0</v>
      </c>
      <c r="BL1130" s="18" t="s">
        <v>239</v>
      </c>
      <c r="BM1130" s="199" t="s">
        <v>1859</v>
      </c>
    </row>
    <row r="1131" spans="1:65" s="2" customFormat="1" ht="11.25">
      <c r="A1131" s="35"/>
      <c r="B1131" s="36"/>
      <c r="C1131" s="37"/>
      <c r="D1131" s="201" t="s">
        <v>155</v>
      </c>
      <c r="E1131" s="37"/>
      <c r="F1131" s="202" t="s">
        <v>1860</v>
      </c>
      <c r="G1131" s="37"/>
      <c r="H1131" s="37"/>
      <c r="I1131" s="109"/>
      <c r="J1131" s="37"/>
      <c r="K1131" s="37"/>
      <c r="L1131" s="40"/>
      <c r="M1131" s="203"/>
      <c r="N1131" s="204"/>
      <c r="O1131" s="65"/>
      <c r="P1131" s="65"/>
      <c r="Q1131" s="65"/>
      <c r="R1131" s="65"/>
      <c r="S1131" s="65"/>
      <c r="T1131" s="66"/>
      <c r="U1131" s="35"/>
      <c r="V1131" s="35"/>
      <c r="W1131" s="35"/>
      <c r="X1131" s="35"/>
      <c r="Y1131" s="35"/>
      <c r="Z1131" s="35"/>
      <c r="AA1131" s="35"/>
      <c r="AB1131" s="35"/>
      <c r="AC1131" s="35"/>
      <c r="AD1131" s="35"/>
      <c r="AE1131" s="35"/>
      <c r="AT1131" s="18" t="s">
        <v>155</v>
      </c>
      <c r="AU1131" s="18" t="s">
        <v>82</v>
      </c>
    </row>
    <row r="1132" spans="1:65" s="13" customFormat="1" ht="11.25">
      <c r="B1132" s="205"/>
      <c r="C1132" s="206"/>
      <c r="D1132" s="201" t="s">
        <v>157</v>
      </c>
      <c r="E1132" s="207" t="s">
        <v>19</v>
      </c>
      <c r="F1132" s="208" t="s">
        <v>1838</v>
      </c>
      <c r="G1132" s="206"/>
      <c r="H1132" s="209">
        <v>218.33</v>
      </c>
      <c r="I1132" s="210"/>
      <c r="J1132" s="206"/>
      <c r="K1132" s="206"/>
      <c r="L1132" s="211"/>
      <c r="M1132" s="212"/>
      <c r="N1132" s="213"/>
      <c r="O1132" s="213"/>
      <c r="P1132" s="213"/>
      <c r="Q1132" s="213"/>
      <c r="R1132" s="213"/>
      <c r="S1132" s="213"/>
      <c r="T1132" s="214"/>
      <c r="AT1132" s="215" t="s">
        <v>157</v>
      </c>
      <c r="AU1132" s="215" t="s">
        <v>82</v>
      </c>
      <c r="AV1132" s="13" t="s">
        <v>82</v>
      </c>
      <c r="AW1132" s="13" t="s">
        <v>33</v>
      </c>
      <c r="AX1132" s="13" t="s">
        <v>72</v>
      </c>
      <c r="AY1132" s="215" t="s">
        <v>146</v>
      </c>
    </row>
    <row r="1133" spans="1:65" s="2" customFormat="1" ht="16.5" customHeight="1">
      <c r="A1133" s="35"/>
      <c r="B1133" s="36"/>
      <c r="C1133" s="188" t="s">
        <v>1861</v>
      </c>
      <c r="D1133" s="188" t="s">
        <v>148</v>
      </c>
      <c r="E1133" s="189" t="s">
        <v>1862</v>
      </c>
      <c r="F1133" s="190" t="s">
        <v>1863</v>
      </c>
      <c r="G1133" s="191" t="s">
        <v>151</v>
      </c>
      <c r="H1133" s="192">
        <v>218.33</v>
      </c>
      <c r="I1133" s="193"/>
      <c r="J1133" s="194">
        <f>ROUND(I1133*H1133,2)</f>
        <v>0</v>
      </c>
      <c r="K1133" s="190" t="s">
        <v>152</v>
      </c>
      <c r="L1133" s="40"/>
      <c r="M1133" s="195" t="s">
        <v>19</v>
      </c>
      <c r="N1133" s="196" t="s">
        <v>43</v>
      </c>
      <c r="O1133" s="65"/>
      <c r="P1133" s="197">
        <f>O1133*H1133</f>
        <v>0</v>
      </c>
      <c r="Q1133" s="197">
        <v>3.3000000000000003E-5</v>
      </c>
      <c r="R1133" s="197">
        <f>Q1133*H1133</f>
        <v>7.2048900000000011E-3</v>
      </c>
      <c r="S1133" s="197">
        <v>0</v>
      </c>
      <c r="T1133" s="198">
        <f>S1133*H1133</f>
        <v>0</v>
      </c>
      <c r="U1133" s="35"/>
      <c r="V1133" s="35"/>
      <c r="W1133" s="35"/>
      <c r="X1133" s="35"/>
      <c r="Y1133" s="35"/>
      <c r="Z1133" s="35"/>
      <c r="AA1133" s="35"/>
      <c r="AB1133" s="35"/>
      <c r="AC1133" s="35"/>
      <c r="AD1133" s="35"/>
      <c r="AE1133" s="35"/>
      <c r="AR1133" s="199" t="s">
        <v>239</v>
      </c>
      <c r="AT1133" s="199" t="s">
        <v>148</v>
      </c>
      <c r="AU1133" s="199" t="s">
        <v>82</v>
      </c>
      <c r="AY1133" s="18" t="s">
        <v>146</v>
      </c>
      <c r="BE1133" s="200">
        <f>IF(N1133="základní",J1133,0)</f>
        <v>0</v>
      </c>
      <c r="BF1133" s="200">
        <f>IF(N1133="snížená",J1133,0)</f>
        <v>0</v>
      </c>
      <c r="BG1133" s="200">
        <f>IF(N1133="zákl. přenesená",J1133,0)</f>
        <v>0</v>
      </c>
      <c r="BH1133" s="200">
        <f>IF(N1133="sníž. přenesená",J1133,0)</f>
        <v>0</v>
      </c>
      <c r="BI1133" s="200">
        <f>IF(N1133="nulová",J1133,0)</f>
        <v>0</v>
      </c>
      <c r="BJ1133" s="18" t="s">
        <v>80</v>
      </c>
      <c r="BK1133" s="200">
        <f>ROUND(I1133*H1133,2)</f>
        <v>0</v>
      </c>
      <c r="BL1133" s="18" t="s">
        <v>239</v>
      </c>
      <c r="BM1133" s="199" t="s">
        <v>1864</v>
      </c>
    </row>
    <row r="1134" spans="1:65" s="2" customFormat="1" ht="11.25">
      <c r="A1134" s="35"/>
      <c r="B1134" s="36"/>
      <c r="C1134" s="37"/>
      <c r="D1134" s="201" t="s">
        <v>155</v>
      </c>
      <c r="E1134" s="37"/>
      <c r="F1134" s="202" t="s">
        <v>1865</v>
      </c>
      <c r="G1134" s="37"/>
      <c r="H1134" s="37"/>
      <c r="I1134" s="109"/>
      <c r="J1134" s="37"/>
      <c r="K1134" s="37"/>
      <c r="L1134" s="40"/>
      <c r="M1134" s="203"/>
      <c r="N1134" s="204"/>
      <c r="O1134" s="65"/>
      <c r="P1134" s="65"/>
      <c r="Q1134" s="65"/>
      <c r="R1134" s="65"/>
      <c r="S1134" s="65"/>
      <c r="T1134" s="66"/>
      <c r="U1134" s="35"/>
      <c r="V1134" s="35"/>
      <c r="W1134" s="35"/>
      <c r="X1134" s="35"/>
      <c r="Y1134" s="35"/>
      <c r="Z1134" s="35"/>
      <c r="AA1134" s="35"/>
      <c r="AB1134" s="35"/>
      <c r="AC1134" s="35"/>
      <c r="AD1134" s="35"/>
      <c r="AE1134" s="35"/>
      <c r="AT1134" s="18" t="s">
        <v>155</v>
      </c>
      <c r="AU1134" s="18" t="s">
        <v>82</v>
      </c>
    </row>
    <row r="1135" spans="1:65" s="13" customFormat="1" ht="11.25">
      <c r="B1135" s="205"/>
      <c r="C1135" s="206"/>
      <c r="D1135" s="201" t="s">
        <v>157</v>
      </c>
      <c r="E1135" s="207" t="s">
        <v>19</v>
      </c>
      <c r="F1135" s="208" t="s">
        <v>1838</v>
      </c>
      <c r="G1135" s="206"/>
      <c r="H1135" s="209">
        <v>218.33</v>
      </c>
      <c r="I1135" s="210"/>
      <c r="J1135" s="206"/>
      <c r="K1135" s="206"/>
      <c r="L1135" s="211"/>
      <c r="M1135" s="212"/>
      <c r="N1135" s="213"/>
      <c r="O1135" s="213"/>
      <c r="P1135" s="213"/>
      <c r="Q1135" s="213"/>
      <c r="R1135" s="213"/>
      <c r="S1135" s="213"/>
      <c r="T1135" s="214"/>
      <c r="AT1135" s="215" t="s">
        <v>157</v>
      </c>
      <c r="AU1135" s="215" t="s">
        <v>82</v>
      </c>
      <c r="AV1135" s="13" t="s">
        <v>82</v>
      </c>
      <c r="AW1135" s="13" t="s">
        <v>33</v>
      </c>
      <c r="AX1135" s="13" t="s">
        <v>72</v>
      </c>
      <c r="AY1135" s="215" t="s">
        <v>146</v>
      </c>
    </row>
    <row r="1136" spans="1:65" s="2" customFormat="1" ht="16.5" customHeight="1">
      <c r="A1136" s="35"/>
      <c r="B1136" s="36"/>
      <c r="C1136" s="188" t="s">
        <v>1866</v>
      </c>
      <c r="D1136" s="188" t="s">
        <v>148</v>
      </c>
      <c r="E1136" s="189" t="s">
        <v>1867</v>
      </c>
      <c r="F1136" s="190" t="s">
        <v>1868</v>
      </c>
      <c r="G1136" s="191" t="s">
        <v>151</v>
      </c>
      <c r="H1136" s="192">
        <v>218.33</v>
      </c>
      <c r="I1136" s="193"/>
      <c r="J1136" s="194">
        <f>ROUND(I1136*H1136,2)</f>
        <v>0</v>
      </c>
      <c r="K1136" s="190" t="s">
        <v>152</v>
      </c>
      <c r="L1136" s="40"/>
      <c r="M1136" s="195" t="s">
        <v>19</v>
      </c>
      <c r="N1136" s="196" t="s">
        <v>43</v>
      </c>
      <c r="O1136" s="65"/>
      <c r="P1136" s="197">
        <f>O1136*H1136</f>
        <v>0</v>
      </c>
      <c r="Q1136" s="197">
        <v>4.5450000000000004E-3</v>
      </c>
      <c r="R1136" s="197">
        <f>Q1136*H1136</f>
        <v>0.99230985000000016</v>
      </c>
      <c r="S1136" s="197">
        <v>0</v>
      </c>
      <c r="T1136" s="198">
        <f>S1136*H1136</f>
        <v>0</v>
      </c>
      <c r="U1136" s="35"/>
      <c r="V1136" s="35"/>
      <c r="W1136" s="35"/>
      <c r="X1136" s="35"/>
      <c r="Y1136" s="35"/>
      <c r="Z1136" s="35"/>
      <c r="AA1136" s="35"/>
      <c r="AB1136" s="35"/>
      <c r="AC1136" s="35"/>
      <c r="AD1136" s="35"/>
      <c r="AE1136" s="35"/>
      <c r="AR1136" s="199" t="s">
        <v>239</v>
      </c>
      <c r="AT1136" s="199" t="s">
        <v>148</v>
      </c>
      <c r="AU1136" s="199" t="s">
        <v>82</v>
      </c>
      <c r="AY1136" s="18" t="s">
        <v>146</v>
      </c>
      <c r="BE1136" s="200">
        <f>IF(N1136="základní",J1136,0)</f>
        <v>0</v>
      </c>
      <c r="BF1136" s="200">
        <f>IF(N1136="snížená",J1136,0)</f>
        <v>0</v>
      </c>
      <c r="BG1136" s="200">
        <f>IF(N1136="zákl. přenesená",J1136,0)</f>
        <v>0</v>
      </c>
      <c r="BH1136" s="200">
        <f>IF(N1136="sníž. přenesená",J1136,0)</f>
        <v>0</v>
      </c>
      <c r="BI1136" s="200">
        <f>IF(N1136="nulová",J1136,0)</f>
        <v>0</v>
      </c>
      <c r="BJ1136" s="18" t="s">
        <v>80</v>
      </c>
      <c r="BK1136" s="200">
        <f>ROUND(I1136*H1136,2)</f>
        <v>0</v>
      </c>
      <c r="BL1136" s="18" t="s">
        <v>239</v>
      </c>
      <c r="BM1136" s="199" t="s">
        <v>1869</v>
      </c>
    </row>
    <row r="1137" spans="1:65" s="2" customFormat="1" ht="11.25">
      <c r="A1137" s="35"/>
      <c r="B1137" s="36"/>
      <c r="C1137" s="37"/>
      <c r="D1137" s="201" t="s">
        <v>155</v>
      </c>
      <c r="E1137" s="37"/>
      <c r="F1137" s="202" t="s">
        <v>1870</v>
      </c>
      <c r="G1137" s="37"/>
      <c r="H1137" s="37"/>
      <c r="I1137" s="109"/>
      <c r="J1137" s="37"/>
      <c r="K1137" s="37"/>
      <c r="L1137" s="40"/>
      <c r="M1137" s="203"/>
      <c r="N1137" s="204"/>
      <c r="O1137" s="65"/>
      <c r="P1137" s="65"/>
      <c r="Q1137" s="65"/>
      <c r="R1137" s="65"/>
      <c r="S1137" s="65"/>
      <c r="T1137" s="66"/>
      <c r="U1137" s="35"/>
      <c r="V1137" s="35"/>
      <c r="W1137" s="35"/>
      <c r="X1137" s="35"/>
      <c r="Y1137" s="35"/>
      <c r="Z1137" s="35"/>
      <c r="AA1137" s="35"/>
      <c r="AB1137" s="35"/>
      <c r="AC1137" s="35"/>
      <c r="AD1137" s="35"/>
      <c r="AE1137" s="35"/>
      <c r="AT1137" s="18" t="s">
        <v>155</v>
      </c>
      <c r="AU1137" s="18" t="s">
        <v>82</v>
      </c>
    </row>
    <row r="1138" spans="1:65" s="13" customFormat="1" ht="11.25">
      <c r="B1138" s="205"/>
      <c r="C1138" s="206"/>
      <c r="D1138" s="201" t="s">
        <v>157</v>
      </c>
      <c r="E1138" s="207" t="s">
        <v>19</v>
      </c>
      <c r="F1138" s="208" t="s">
        <v>1838</v>
      </c>
      <c r="G1138" s="206"/>
      <c r="H1138" s="209">
        <v>218.33</v>
      </c>
      <c r="I1138" s="210"/>
      <c r="J1138" s="206"/>
      <c r="K1138" s="206"/>
      <c r="L1138" s="211"/>
      <c r="M1138" s="212"/>
      <c r="N1138" s="213"/>
      <c r="O1138" s="213"/>
      <c r="P1138" s="213"/>
      <c r="Q1138" s="213"/>
      <c r="R1138" s="213"/>
      <c r="S1138" s="213"/>
      <c r="T1138" s="214"/>
      <c r="AT1138" s="215" t="s">
        <v>157</v>
      </c>
      <c r="AU1138" s="215" t="s">
        <v>82</v>
      </c>
      <c r="AV1138" s="13" t="s">
        <v>82</v>
      </c>
      <c r="AW1138" s="13" t="s">
        <v>33</v>
      </c>
      <c r="AX1138" s="13" t="s">
        <v>72</v>
      </c>
      <c r="AY1138" s="215" t="s">
        <v>146</v>
      </c>
    </row>
    <row r="1139" spans="1:65" s="2" customFormat="1" ht="16.5" customHeight="1">
      <c r="A1139" s="35"/>
      <c r="B1139" s="36"/>
      <c r="C1139" s="188" t="s">
        <v>1871</v>
      </c>
      <c r="D1139" s="188" t="s">
        <v>148</v>
      </c>
      <c r="E1139" s="189" t="s">
        <v>1872</v>
      </c>
      <c r="F1139" s="190" t="s">
        <v>1873</v>
      </c>
      <c r="G1139" s="191" t="s">
        <v>151</v>
      </c>
      <c r="H1139" s="192">
        <v>264.2</v>
      </c>
      <c r="I1139" s="193"/>
      <c r="J1139" s="194">
        <f>ROUND(I1139*H1139,2)</f>
        <v>0</v>
      </c>
      <c r="K1139" s="190" t="s">
        <v>152</v>
      </c>
      <c r="L1139" s="40"/>
      <c r="M1139" s="195" t="s">
        <v>19</v>
      </c>
      <c r="N1139" s="196" t="s">
        <v>43</v>
      </c>
      <c r="O1139" s="65"/>
      <c r="P1139" s="197">
        <f>O1139*H1139</f>
        <v>0</v>
      </c>
      <c r="Q1139" s="197">
        <v>0</v>
      </c>
      <c r="R1139" s="197">
        <f>Q1139*H1139</f>
        <v>0</v>
      </c>
      <c r="S1139" s="197">
        <v>3.0000000000000001E-3</v>
      </c>
      <c r="T1139" s="198">
        <f>S1139*H1139</f>
        <v>0.79259999999999997</v>
      </c>
      <c r="U1139" s="35"/>
      <c r="V1139" s="35"/>
      <c r="W1139" s="35"/>
      <c r="X1139" s="35"/>
      <c r="Y1139" s="35"/>
      <c r="Z1139" s="35"/>
      <c r="AA1139" s="35"/>
      <c r="AB1139" s="35"/>
      <c r="AC1139" s="35"/>
      <c r="AD1139" s="35"/>
      <c r="AE1139" s="35"/>
      <c r="AR1139" s="199" t="s">
        <v>239</v>
      </c>
      <c r="AT1139" s="199" t="s">
        <v>148</v>
      </c>
      <c r="AU1139" s="199" t="s">
        <v>82</v>
      </c>
      <c r="AY1139" s="18" t="s">
        <v>146</v>
      </c>
      <c r="BE1139" s="200">
        <f>IF(N1139="základní",J1139,0)</f>
        <v>0</v>
      </c>
      <c r="BF1139" s="200">
        <f>IF(N1139="snížená",J1139,0)</f>
        <v>0</v>
      </c>
      <c r="BG1139" s="200">
        <f>IF(N1139="zákl. přenesená",J1139,0)</f>
        <v>0</v>
      </c>
      <c r="BH1139" s="200">
        <f>IF(N1139="sníž. přenesená",J1139,0)</f>
        <v>0</v>
      </c>
      <c r="BI1139" s="200">
        <f>IF(N1139="nulová",J1139,0)</f>
        <v>0</v>
      </c>
      <c r="BJ1139" s="18" t="s">
        <v>80</v>
      </c>
      <c r="BK1139" s="200">
        <f>ROUND(I1139*H1139,2)</f>
        <v>0</v>
      </c>
      <c r="BL1139" s="18" t="s">
        <v>239</v>
      </c>
      <c r="BM1139" s="199" t="s">
        <v>1874</v>
      </c>
    </row>
    <row r="1140" spans="1:65" s="2" customFormat="1" ht="11.25">
      <c r="A1140" s="35"/>
      <c r="B1140" s="36"/>
      <c r="C1140" s="37"/>
      <c r="D1140" s="201" t="s">
        <v>155</v>
      </c>
      <c r="E1140" s="37"/>
      <c r="F1140" s="202" t="s">
        <v>1875</v>
      </c>
      <c r="G1140" s="37"/>
      <c r="H1140" s="37"/>
      <c r="I1140" s="109"/>
      <c r="J1140" s="37"/>
      <c r="K1140" s="37"/>
      <c r="L1140" s="40"/>
      <c r="M1140" s="203"/>
      <c r="N1140" s="204"/>
      <c r="O1140" s="65"/>
      <c r="P1140" s="65"/>
      <c r="Q1140" s="65"/>
      <c r="R1140" s="65"/>
      <c r="S1140" s="65"/>
      <c r="T1140" s="66"/>
      <c r="U1140" s="35"/>
      <c r="V1140" s="35"/>
      <c r="W1140" s="35"/>
      <c r="X1140" s="35"/>
      <c r="Y1140" s="35"/>
      <c r="Z1140" s="35"/>
      <c r="AA1140" s="35"/>
      <c r="AB1140" s="35"/>
      <c r="AC1140" s="35"/>
      <c r="AD1140" s="35"/>
      <c r="AE1140" s="35"/>
      <c r="AT1140" s="18" t="s">
        <v>155</v>
      </c>
      <c r="AU1140" s="18" t="s">
        <v>82</v>
      </c>
    </row>
    <row r="1141" spans="1:65" s="13" customFormat="1" ht="11.25">
      <c r="B1141" s="205"/>
      <c r="C1141" s="206"/>
      <c r="D1141" s="201" t="s">
        <v>157</v>
      </c>
      <c r="E1141" s="207" t="s">
        <v>19</v>
      </c>
      <c r="F1141" s="208" t="s">
        <v>1844</v>
      </c>
      <c r="G1141" s="206"/>
      <c r="H1141" s="209">
        <v>264.2</v>
      </c>
      <c r="I1141" s="210"/>
      <c r="J1141" s="206"/>
      <c r="K1141" s="206"/>
      <c r="L1141" s="211"/>
      <c r="M1141" s="212"/>
      <c r="N1141" s="213"/>
      <c r="O1141" s="213"/>
      <c r="P1141" s="213"/>
      <c r="Q1141" s="213"/>
      <c r="R1141" s="213"/>
      <c r="S1141" s="213"/>
      <c r="T1141" s="214"/>
      <c r="AT1141" s="215" t="s">
        <v>157</v>
      </c>
      <c r="AU1141" s="215" t="s">
        <v>82</v>
      </c>
      <c r="AV1141" s="13" t="s">
        <v>82</v>
      </c>
      <c r="AW1141" s="13" t="s">
        <v>33</v>
      </c>
      <c r="AX1141" s="13" t="s">
        <v>72</v>
      </c>
      <c r="AY1141" s="215" t="s">
        <v>146</v>
      </c>
    </row>
    <row r="1142" spans="1:65" s="2" customFormat="1" ht="16.5" customHeight="1">
      <c r="A1142" s="35"/>
      <c r="B1142" s="36"/>
      <c r="C1142" s="188" t="s">
        <v>1876</v>
      </c>
      <c r="D1142" s="188" t="s">
        <v>148</v>
      </c>
      <c r="E1142" s="189" t="s">
        <v>1877</v>
      </c>
      <c r="F1142" s="190" t="s">
        <v>1878</v>
      </c>
      <c r="G1142" s="191" t="s">
        <v>151</v>
      </c>
      <c r="H1142" s="192">
        <v>218.33</v>
      </c>
      <c r="I1142" s="193"/>
      <c r="J1142" s="194">
        <f>ROUND(I1142*H1142,2)</f>
        <v>0</v>
      </c>
      <c r="K1142" s="190" t="s">
        <v>152</v>
      </c>
      <c r="L1142" s="40"/>
      <c r="M1142" s="195" t="s">
        <v>19</v>
      </c>
      <c r="N1142" s="196" t="s">
        <v>43</v>
      </c>
      <c r="O1142" s="65"/>
      <c r="P1142" s="197">
        <f>O1142*H1142</f>
        <v>0</v>
      </c>
      <c r="Q1142" s="197">
        <v>4.0000000000000002E-4</v>
      </c>
      <c r="R1142" s="197">
        <f>Q1142*H1142</f>
        <v>8.7332000000000007E-2</v>
      </c>
      <c r="S1142" s="197">
        <v>0</v>
      </c>
      <c r="T1142" s="198">
        <f>S1142*H1142</f>
        <v>0</v>
      </c>
      <c r="U1142" s="35"/>
      <c r="V1142" s="35"/>
      <c r="W1142" s="35"/>
      <c r="X1142" s="35"/>
      <c r="Y1142" s="35"/>
      <c r="Z1142" s="35"/>
      <c r="AA1142" s="35"/>
      <c r="AB1142" s="35"/>
      <c r="AC1142" s="35"/>
      <c r="AD1142" s="35"/>
      <c r="AE1142" s="35"/>
      <c r="AR1142" s="199" t="s">
        <v>239</v>
      </c>
      <c r="AT1142" s="199" t="s">
        <v>148</v>
      </c>
      <c r="AU1142" s="199" t="s">
        <v>82</v>
      </c>
      <c r="AY1142" s="18" t="s">
        <v>146</v>
      </c>
      <c r="BE1142" s="200">
        <f>IF(N1142="základní",J1142,0)</f>
        <v>0</v>
      </c>
      <c r="BF1142" s="200">
        <f>IF(N1142="snížená",J1142,0)</f>
        <v>0</v>
      </c>
      <c r="BG1142" s="200">
        <f>IF(N1142="zákl. přenesená",J1142,0)</f>
        <v>0</v>
      </c>
      <c r="BH1142" s="200">
        <f>IF(N1142="sníž. přenesená",J1142,0)</f>
        <v>0</v>
      </c>
      <c r="BI1142" s="200">
        <f>IF(N1142="nulová",J1142,0)</f>
        <v>0</v>
      </c>
      <c r="BJ1142" s="18" t="s">
        <v>80</v>
      </c>
      <c r="BK1142" s="200">
        <f>ROUND(I1142*H1142,2)</f>
        <v>0</v>
      </c>
      <c r="BL1142" s="18" t="s">
        <v>239</v>
      </c>
      <c r="BM1142" s="199" t="s">
        <v>1879</v>
      </c>
    </row>
    <row r="1143" spans="1:65" s="2" customFormat="1" ht="11.25">
      <c r="A1143" s="35"/>
      <c r="B1143" s="36"/>
      <c r="C1143" s="37"/>
      <c r="D1143" s="201" t="s">
        <v>155</v>
      </c>
      <c r="E1143" s="37"/>
      <c r="F1143" s="202" t="s">
        <v>1880</v>
      </c>
      <c r="G1143" s="37"/>
      <c r="H1143" s="37"/>
      <c r="I1143" s="109"/>
      <c r="J1143" s="37"/>
      <c r="K1143" s="37"/>
      <c r="L1143" s="40"/>
      <c r="M1143" s="203"/>
      <c r="N1143" s="204"/>
      <c r="O1143" s="65"/>
      <c r="P1143" s="65"/>
      <c r="Q1143" s="65"/>
      <c r="R1143" s="65"/>
      <c r="S1143" s="65"/>
      <c r="T1143" s="66"/>
      <c r="U1143" s="35"/>
      <c r="V1143" s="35"/>
      <c r="W1143" s="35"/>
      <c r="X1143" s="35"/>
      <c r="Y1143" s="35"/>
      <c r="Z1143" s="35"/>
      <c r="AA1143" s="35"/>
      <c r="AB1143" s="35"/>
      <c r="AC1143" s="35"/>
      <c r="AD1143" s="35"/>
      <c r="AE1143" s="35"/>
      <c r="AT1143" s="18" t="s">
        <v>155</v>
      </c>
      <c r="AU1143" s="18" t="s">
        <v>82</v>
      </c>
    </row>
    <row r="1144" spans="1:65" s="13" customFormat="1" ht="11.25">
      <c r="B1144" s="205"/>
      <c r="C1144" s="206"/>
      <c r="D1144" s="201" t="s">
        <v>157</v>
      </c>
      <c r="E1144" s="207" t="s">
        <v>19</v>
      </c>
      <c r="F1144" s="208" t="s">
        <v>1838</v>
      </c>
      <c r="G1144" s="206"/>
      <c r="H1144" s="209">
        <v>218.33</v>
      </c>
      <c r="I1144" s="210"/>
      <c r="J1144" s="206"/>
      <c r="K1144" s="206"/>
      <c r="L1144" s="211"/>
      <c r="M1144" s="212"/>
      <c r="N1144" s="213"/>
      <c r="O1144" s="213"/>
      <c r="P1144" s="213"/>
      <c r="Q1144" s="213"/>
      <c r="R1144" s="213"/>
      <c r="S1144" s="213"/>
      <c r="T1144" s="214"/>
      <c r="AT1144" s="215" t="s">
        <v>157</v>
      </c>
      <c r="AU1144" s="215" t="s">
        <v>82</v>
      </c>
      <c r="AV1144" s="13" t="s">
        <v>82</v>
      </c>
      <c r="AW1144" s="13" t="s">
        <v>33</v>
      </c>
      <c r="AX1144" s="13" t="s">
        <v>72</v>
      </c>
      <c r="AY1144" s="215" t="s">
        <v>146</v>
      </c>
    </row>
    <row r="1145" spans="1:65" s="2" customFormat="1" ht="16.5" customHeight="1">
      <c r="A1145" s="35"/>
      <c r="B1145" s="36"/>
      <c r="C1145" s="226" t="s">
        <v>1881</v>
      </c>
      <c r="D1145" s="226" t="s">
        <v>580</v>
      </c>
      <c r="E1145" s="227" t="s">
        <v>1882</v>
      </c>
      <c r="F1145" s="228" t="s">
        <v>1883</v>
      </c>
      <c r="G1145" s="229" t="s">
        <v>151</v>
      </c>
      <c r="H1145" s="230">
        <v>240.16300000000001</v>
      </c>
      <c r="I1145" s="231"/>
      <c r="J1145" s="232">
        <f>ROUND(I1145*H1145,2)</f>
        <v>0</v>
      </c>
      <c r="K1145" s="228" t="s">
        <v>152</v>
      </c>
      <c r="L1145" s="233"/>
      <c r="M1145" s="234" t="s">
        <v>19</v>
      </c>
      <c r="N1145" s="235" t="s">
        <v>43</v>
      </c>
      <c r="O1145" s="65"/>
      <c r="P1145" s="197">
        <f>O1145*H1145</f>
        <v>0</v>
      </c>
      <c r="Q1145" s="197">
        <v>3.3999999999999998E-3</v>
      </c>
      <c r="R1145" s="197">
        <f>Q1145*H1145</f>
        <v>0.81655420000000001</v>
      </c>
      <c r="S1145" s="197">
        <v>0</v>
      </c>
      <c r="T1145" s="198">
        <f>S1145*H1145</f>
        <v>0</v>
      </c>
      <c r="U1145" s="35"/>
      <c r="V1145" s="35"/>
      <c r="W1145" s="35"/>
      <c r="X1145" s="35"/>
      <c r="Y1145" s="35"/>
      <c r="Z1145" s="35"/>
      <c r="AA1145" s="35"/>
      <c r="AB1145" s="35"/>
      <c r="AC1145" s="35"/>
      <c r="AD1145" s="35"/>
      <c r="AE1145" s="35"/>
      <c r="AR1145" s="199" t="s">
        <v>347</v>
      </c>
      <c r="AT1145" s="199" t="s">
        <v>580</v>
      </c>
      <c r="AU1145" s="199" t="s">
        <v>82</v>
      </c>
      <c r="AY1145" s="18" t="s">
        <v>146</v>
      </c>
      <c r="BE1145" s="200">
        <f>IF(N1145="základní",J1145,0)</f>
        <v>0</v>
      </c>
      <c r="BF1145" s="200">
        <f>IF(N1145="snížená",J1145,0)</f>
        <v>0</v>
      </c>
      <c r="BG1145" s="200">
        <f>IF(N1145="zákl. přenesená",J1145,0)</f>
        <v>0</v>
      </c>
      <c r="BH1145" s="200">
        <f>IF(N1145="sníž. přenesená",J1145,0)</f>
        <v>0</v>
      </c>
      <c r="BI1145" s="200">
        <f>IF(N1145="nulová",J1145,0)</f>
        <v>0</v>
      </c>
      <c r="BJ1145" s="18" t="s">
        <v>80</v>
      </c>
      <c r="BK1145" s="200">
        <f>ROUND(I1145*H1145,2)</f>
        <v>0</v>
      </c>
      <c r="BL1145" s="18" t="s">
        <v>239</v>
      </c>
      <c r="BM1145" s="199" t="s">
        <v>1884</v>
      </c>
    </row>
    <row r="1146" spans="1:65" s="2" customFormat="1" ht="11.25">
      <c r="A1146" s="35"/>
      <c r="B1146" s="36"/>
      <c r="C1146" s="37"/>
      <c r="D1146" s="201" t="s">
        <v>155</v>
      </c>
      <c r="E1146" s="37"/>
      <c r="F1146" s="202" t="s">
        <v>1883</v>
      </c>
      <c r="G1146" s="37"/>
      <c r="H1146" s="37"/>
      <c r="I1146" s="109"/>
      <c r="J1146" s="37"/>
      <c r="K1146" s="37"/>
      <c r="L1146" s="40"/>
      <c r="M1146" s="203"/>
      <c r="N1146" s="204"/>
      <c r="O1146" s="65"/>
      <c r="P1146" s="65"/>
      <c r="Q1146" s="65"/>
      <c r="R1146" s="65"/>
      <c r="S1146" s="65"/>
      <c r="T1146" s="66"/>
      <c r="U1146" s="35"/>
      <c r="V1146" s="35"/>
      <c r="W1146" s="35"/>
      <c r="X1146" s="35"/>
      <c r="Y1146" s="35"/>
      <c r="Z1146" s="35"/>
      <c r="AA1146" s="35"/>
      <c r="AB1146" s="35"/>
      <c r="AC1146" s="35"/>
      <c r="AD1146" s="35"/>
      <c r="AE1146" s="35"/>
      <c r="AT1146" s="18" t="s">
        <v>155</v>
      </c>
      <c r="AU1146" s="18" t="s">
        <v>82</v>
      </c>
    </row>
    <row r="1147" spans="1:65" s="13" customFormat="1" ht="11.25">
      <c r="B1147" s="205"/>
      <c r="C1147" s="206"/>
      <c r="D1147" s="201" t="s">
        <v>157</v>
      </c>
      <c r="E1147" s="206"/>
      <c r="F1147" s="208" t="s">
        <v>1885</v>
      </c>
      <c r="G1147" s="206"/>
      <c r="H1147" s="209">
        <v>240.16300000000001</v>
      </c>
      <c r="I1147" s="210"/>
      <c r="J1147" s="206"/>
      <c r="K1147" s="206"/>
      <c r="L1147" s="211"/>
      <c r="M1147" s="212"/>
      <c r="N1147" s="213"/>
      <c r="O1147" s="213"/>
      <c r="P1147" s="213"/>
      <c r="Q1147" s="213"/>
      <c r="R1147" s="213"/>
      <c r="S1147" s="213"/>
      <c r="T1147" s="214"/>
      <c r="AT1147" s="215" t="s">
        <v>157</v>
      </c>
      <c r="AU1147" s="215" t="s">
        <v>82</v>
      </c>
      <c r="AV1147" s="13" t="s">
        <v>82</v>
      </c>
      <c r="AW1147" s="13" t="s">
        <v>4</v>
      </c>
      <c r="AX1147" s="13" t="s">
        <v>80</v>
      </c>
      <c r="AY1147" s="215" t="s">
        <v>146</v>
      </c>
    </row>
    <row r="1148" spans="1:65" s="2" customFormat="1" ht="16.5" customHeight="1">
      <c r="A1148" s="35"/>
      <c r="B1148" s="36"/>
      <c r="C1148" s="188" t="s">
        <v>1886</v>
      </c>
      <c r="D1148" s="188" t="s">
        <v>148</v>
      </c>
      <c r="E1148" s="189" t="s">
        <v>1887</v>
      </c>
      <c r="F1148" s="190" t="s">
        <v>1888</v>
      </c>
      <c r="G1148" s="191" t="s">
        <v>464</v>
      </c>
      <c r="H1148" s="192">
        <v>76.8</v>
      </c>
      <c r="I1148" s="193"/>
      <c r="J1148" s="194">
        <f>ROUND(I1148*H1148,2)</f>
        <v>0</v>
      </c>
      <c r="K1148" s="190" t="s">
        <v>152</v>
      </c>
      <c r="L1148" s="40"/>
      <c r="M1148" s="195" t="s">
        <v>19</v>
      </c>
      <c r="N1148" s="196" t="s">
        <v>43</v>
      </c>
      <c r="O1148" s="65"/>
      <c r="P1148" s="197">
        <f>O1148*H1148</f>
        <v>0</v>
      </c>
      <c r="Q1148" s="197">
        <v>0</v>
      </c>
      <c r="R1148" s="197">
        <f>Q1148*H1148</f>
        <v>0</v>
      </c>
      <c r="S1148" s="197">
        <v>3.0000000000000001E-3</v>
      </c>
      <c r="T1148" s="198">
        <f>S1148*H1148</f>
        <v>0.23039999999999999</v>
      </c>
      <c r="U1148" s="35"/>
      <c r="V1148" s="35"/>
      <c r="W1148" s="35"/>
      <c r="X1148" s="35"/>
      <c r="Y1148" s="35"/>
      <c r="Z1148" s="35"/>
      <c r="AA1148" s="35"/>
      <c r="AB1148" s="35"/>
      <c r="AC1148" s="35"/>
      <c r="AD1148" s="35"/>
      <c r="AE1148" s="35"/>
      <c r="AR1148" s="199" t="s">
        <v>239</v>
      </c>
      <c r="AT1148" s="199" t="s">
        <v>148</v>
      </c>
      <c r="AU1148" s="199" t="s">
        <v>82</v>
      </c>
      <c r="AY1148" s="18" t="s">
        <v>146</v>
      </c>
      <c r="BE1148" s="200">
        <f>IF(N1148="základní",J1148,0)</f>
        <v>0</v>
      </c>
      <c r="BF1148" s="200">
        <f>IF(N1148="snížená",J1148,0)</f>
        <v>0</v>
      </c>
      <c r="BG1148" s="200">
        <f>IF(N1148="zákl. přenesená",J1148,0)</f>
        <v>0</v>
      </c>
      <c r="BH1148" s="200">
        <f>IF(N1148="sníž. přenesená",J1148,0)</f>
        <v>0</v>
      </c>
      <c r="BI1148" s="200">
        <f>IF(N1148="nulová",J1148,0)</f>
        <v>0</v>
      </c>
      <c r="BJ1148" s="18" t="s">
        <v>80</v>
      </c>
      <c r="BK1148" s="200">
        <f>ROUND(I1148*H1148,2)</f>
        <v>0</v>
      </c>
      <c r="BL1148" s="18" t="s">
        <v>239</v>
      </c>
      <c r="BM1148" s="199" t="s">
        <v>1889</v>
      </c>
    </row>
    <row r="1149" spans="1:65" s="2" customFormat="1" ht="11.25">
      <c r="A1149" s="35"/>
      <c r="B1149" s="36"/>
      <c r="C1149" s="37"/>
      <c r="D1149" s="201" t="s">
        <v>155</v>
      </c>
      <c r="E1149" s="37"/>
      <c r="F1149" s="202" t="s">
        <v>1890</v>
      </c>
      <c r="G1149" s="37"/>
      <c r="H1149" s="37"/>
      <c r="I1149" s="109"/>
      <c r="J1149" s="37"/>
      <c r="K1149" s="37"/>
      <c r="L1149" s="40"/>
      <c r="M1149" s="203"/>
      <c r="N1149" s="204"/>
      <c r="O1149" s="65"/>
      <c r="P1149" s="65"/>
      <c r="Q1149" s="65"/>
      <c r="R1149" s="65"/>
      <c r="S1149" s="65"/>
      <c r="T1149" s="66"/>
      <c r="U1149" s="35"/>
      <c r="V1149" s="35"/>
      <c r="W1149" s="35"/>
      <c r="X1149" s="35"/>
      <c r="Y1149" s="35"/>
      <c r="Z1149" s="35"/>
      <c r="AA1149" s="35"/>
      <c r="AB1149" s="35"/>
      <c r="AC1149" s="35"/>
      <c r="AD1149" s="35"/>
      <c r="AE1149" s="35"/>
      <c r="AT1149" s="18" t="s">
        <v>155</v>
      </c>
      <c r="AU1149" s="18" t="s">
        <v>82</v>
      </c>
    </row>
    <row r="1150" spans="1:65" s="13" customFormat="1" ht="11.25">
      <c r="B1150" s="205"/>
      <c r="C1150" s="206"/>
      <c r="D1150" s="201" t="s">
        <v>157</v>
      </c>
      <c r="E1150" s="207" t="s">
        <v>19</v>
      </c>
      <c r="F1150" s="208" t="s">
        <v>1850</v>
      </c>
      <c r="G1150" s="206"/>
      <c r="H1150" s="209">
        <v>76.8</v>
      </c>
      <c r="I1150" s="210"/>
      <c r="J1150" s="206"/>
      <c r="K1150" s="206"/>
      <c r="L1150" s="211"/>
      <c r="M1150" s="212"/>
      <c r="N1150" s="213"/>
      <c r="O1150" s="213"/>
      <c r="P1150" s="213"/>
      <c r="Q1150" s="213"/>
      <c r="R1150" s="213"/>
      <c r="S1150" s="213"/>
      <c r="T1150" s="214"/>
      <c r="AT1150" s="215" t="s">
        <v>157</v>
      </c>
      <c r="AU1150" s="215" t="s">
        <v>82</v>
      </c>
      <c r="AV1150" s="13" t="s">
        <v>82</v>
      </c>
      <c r="AW1150" s="13" t="s">
        <v>33</v>
      </c>
      <c r="AX1150" s="13" t="s">
        <v>72</v>
      </c>
      <c r="AY1150" s="215" t="s">
        <v>146</v>
      </c>
    </row>
    <row r="1151" spans="1:65" s="2" customFormat="1" ht="16.5" customHeight="1">
      <c r="A1151" s="35"/>
      <c r="B1151" s="36"/>
      <c r="C1151" s="188" t="s">
        <v>1891</v>
      </c>
      <c r="D1151" s="188" t="s">
        <v>148</v>
      </c>
      <c r="E1151" s="189" t="s">
        <v>1892</v>
      </c>
      <c r="F1151" s="190" t="s">
        <v>1893</v>
      </c>
      <c r="G1151" s="191" t="s">
        <v>464</v>
      </c>
      <c r="H1151" s="192">
        <v>159.36000000000001</v>
      </c>
      <c r="I1151" s="193"/>
      <c r="J1151" s="194">
        <f>ROUND(I1151*H1151,2)</f>
        <v>0</v>
      </c>
      <c r="K1151" s="190" t="s">
        <v>152</v>
      </c>
      <c r="L1151" s="40"/>
      <c r="M1151" s="195" t="s">
        <v>19</v>
      </c>
      <c r="N1151" s="196" t="s">
        <v>43</v>
      </c>
      <c r="O1151" s="65"/>
      <c r="P1151" s="197">
        <f>O1151*H1151</f>
        <v>0</v>
      </c>
      <c r="Q1151" s="197">
        <v>1.0000000000000001E-5</v>
      </c>
      <c r="R1151" s="197">
        <f>Q1151*H1151</f>
        <v>1.5936000000000004E-3</v>
      </c>
      <c r="S1151" s="197">
        <v>0</v>
      </c>
      <c r="T1151" s="198">
        <f>S1151*H1151</f>
        <v>0</v>
      </c>
      <c r="U1151" s="35"/>
      <c r="V1151" s="35"/>
      <c r="W1151" s="35"/>
      <c r="X1151" s="35"/>
      <c r="Y1151" s="35"/>
      <c r="Z1151" s="35"/>
      <c r="AA1151" s="35"/>
      <c r="AB1151" s="35"/>
      <c r="AC1151" s="35"/>
      <c r="AD1151" s="35"/>
      <c r="AE1151" s="35"/>
      <c r="AR1151" s="199" t="s">
        <v>239</v>
      </c>
      <c r="AT1151" s="199" t="s">
        <v>148</v>
      </c>
      <c r="AU1151" s="199" t="s">
        <v>82</v>
      </c>
      <c r="AY1151" s="18" t="s">
        <v>146</v>
      </c>
      <c r="BE1151" s="200">
        <f>IF(N1151="základní",J1151,0)</f>
        <v>0</v>
      </c>
      <c r="BF1151" s="200">
        <f>IF(N1151="snížená",J1151,0)</f>
        <v>0</v>
      </c>
      <c r="BG1151" s="200">
        <f>IF(N1151="zákl. přenesená",J1151,0)</f>
        <v>0</v>
      </c>
      <c r="BH1151" s="200">
        <f>IF(N1151="sníž. přenesená",J1151,0)</f>
        <v>0</v>
      </c>
      <c r="BI1151" s="200">
        <f>IF(N1151="nulová",J1151,0)</f>
        <v>0</v>
      </c>
      <c r="BJ1151" s="18" t="s">
        <v>80</v>
      </c>
      <c r="BK1151" s="200">
        <f>ROUND(I1151*H1151,2)</f>
        <v>0</v>
      </c>
      <c r="BL1151" s="18" t="s">
        <v>239</v>
      </c>
      <c r="BM1151" s="199" t="s">
        <v>1894</v>
      </c>
    </row>
    <row r="1152" spans="1:65" s="2" customFormat="1" ht="11.25">
      <c r="A1152" s="35"/>
      <c r="B1152" s="36"/>
      <c r="C1152" s="37"/>
      <c r="D1152" s="201" t="s">
        <v>155</v>
      </c>
      <c r="E1152" s="37"/>
      <c r="F1152" s="202" t="s">
        <v>1895</v>
      </c>
      <c r="G1152" s="37"/>
      <c r="H1152" s="37"/>
      <c r="I1152" s="109"/>
      <c r="J1152" s="37"/>
      <c r="K1152" s="37"/>
      <c r="L1152" s="40"/>
      <c r="M1152" s="203"/>
      <c r="N1152" s="204"/>
      <c r="O1152" s="65"/>
      <c r="P1152" s="65"/>
      <c r="Q1152" s="65"/>
      <c r="R1152" s="65"/>
      <c r="S1152" s="65"/>
      <c r="T1152" s="66"/>
      <c r="U1152" s="35"/>
      <c r="V1152" s="35"/>
      <c r="W1152" s="35"/>
      <c r="X1152" s="35"/>
      <c r="Y1152" s="35"/>
      <c r="Z1152" s="35"/>
      <c r="AA1152" s="35"/>
      <c r="AB1152" s="35"/>
      <c r="AC1152" s="35"/>
      <c r="AD1152" s="35"/>
      <c r="AE1152" s="35"/>
      <c r="AT1152" s="18" t="s">
        <v>155</v>
      </c>
      <c r="AU1152" s="18" t="s">
        <v>82</v>
      </c>
    </row>
    <row r="1153" spans="1:65" s="14" customFormat="1" ht="11.25">
      <c r="B1153" s="216"/>
      <c r="C1153" s="217"/>
      <c r="D1153" s="201" t="s">
        <v>157</v>
      </c>
      <c r="E1153" s="218" t="s">
        <v>19</v>
      </c>
      <c r="F1153" s="219" t="s">
        <v>1896</v>
      </c>
      <c r="G1153" s="217"/>
      <c r="H1153" s="218" t="s">
        <v>19</v>
      </c>
      <c r="I1153" s="220"/>
      <c r="J1153" s="217"/>
      <c r="K1153" s="217"/>
      <c r="L1153" s="221"/>
      <c r="M1153" s="222"/>
      <c r="N1153" s="223"/>
      <c r="O1153" s="223"/>
      <c r="P1153" s="223"/>
      <c r="Q1153" s="223"/>
      <c r="R1153" s="223"/>
      <c r="S1153" s="223"/>
      <c r="T1153" s="224"/>
      <c r="AT1153" s="225" t="s">
        <v>157</v>
      </c>
      <c r="AU1153" s="225" t="s">
        <v>82</v>
      </c>
      <c r="AV1153" s="14" t="s">
        <v>80</v>
      </c>
      <c r="AW1153" s="14" t="s">
        <v>33</v>
      </c>
      <c r="AX1153" s="14" t="s">
        <v>72</v>
      </c>
      <c r="AY1153" s="225" t="s">
        <v>146</v>
      </c>
    </row>
    <row r="1154" spans="1:65" s="13" customFormat="1" ht="11.25">
      <c r="B1154" s="205"/>
      <c r="C1154" s="206"/>
      <c r="D1154" s="201" t="s">
        <v>157</v>
      </c>
      <c r="E1154" s="207" t="s">
        <v>19</v>
      </c>
      <c r="F1154" s="208" t="s">
        <v>1897</v>
      </c>
      <c r="G1154" s="206"/>
      <c r="H1154" s="209">
        <v>24.652000000000001</v>
      </c>
      <c r="I1154" s="210"/>
      <c r="J1154" s="206"/>
      <c r="K1154" s="206"/>
      <c r="L1154" s="211"/>
      <c r="M1154" s="212"/>
      <c r="N1154" s="213"/>
      <c r="O1154" s="213"/>
      <c r="P1154" s="213"/>
      <c r="Q1154" s="213"/>
      <c r="R1154" s="213"/>
      <c r="S1154" s="213"/>
      <c r="T1154" s="214"/>
      <c r="AT1154" s="215" t="s">
        <v>157</v>
      </c>
      <c r="AU1154" s="215" t="s">
        <v>82</v>
      </c>
      <c r="AV1154" s="13" t="s">
        <v>82</v>
      </c>
      <c r="AW1154" s="13" t="s">
        <v>33</v>
      </c>
      <c r="AX1154" s="13" t="s">
        <v>72</v>
      </c>
      <c r="AY1154" s="215" t="s">
        <v>146</v>
      </c>
    </row>
    <row r="1155" spans="1:65" s="13" customFormat="1" ht="11.25">
      <c r="B1155" s="205"/>
      <c r="C1155" s="206"/>
      <c r="D1155" s="201" t="s">
        <v>157</v>
      </c>
      <c r="E1155" s="207" t="s">
        <v>19</v>
      </c>
      <c r="F1155" s="208" t="s">
        <v>1898</v>
      </c>
      <c r="G1155" s="206"/>
      <c r="H1155" s="209">
        <v>12.708</v>
      </c>
      <c r="I1155" s="210"/>
      <c r="J1155" s="206"/>
      <c r="K1155" s="206"/>
      <c r="L1155" s="211"/>
      <c r="M1155" s="212"/>
      <c r="N1155" s="213"/>
      <c r="O1155" s="213"/>
      <c r="P1155" s="213"/>
      <c r="Q1155" s="213"/>
      <c r="R1155" s="213"/>
      <c r="S1155" s="213"/>
      <c r="T1155" s="214"/>
      <c r="AT1155" s="215" t="s">
        <v>157</v>
      </c>
      <c r="AU1155" s="215" t="s">
        <v>82</v>
      </c>
      <c r="AV1155" s="13" t="s">
        <v>82</v>
      </c>
      <c r="AW1155" s="13" t="s">
        <v>33</v>
      </c>
      <c r="AX1155" s="13" t="s">
        <v>72</v>
      </c>
      <c r="AY1155" s="215" t="s">
        <v>146</v>
      </c>
    </row>
    <row r="1156" spans="1:65" s="13" customFormat="1" ht="11.25">
      <c r="B1156" s="205"/>
      <c r="C1156" s="206"/>
      <c r="D1156" s="201" t="s">
        <v>157</v>
      </c>
      <c r="E1156" s="207" t="s">
        <v>19</v>
      </c>
      <c r="F1156" s="208" t="s">
        <v>1899</v>
      </c>
      <c r="G1156" s="206"/>
      <c r="H1156" s="209">
        <v>14.59</v>
      </c>
      <c r="I1156" s="210"/>
      <c r="J1156" s="206"/>
      <c r="K1156" s="206"/>
      <c r="L1156" s="211"/>
      <c r="M1156" s="212"/>
      <c r="N1156" s="213"/>
      <c r="O1156" s="213"/>
      <c r="P1156" s="213"/>
      <c r="Q1156" s="213"/>
      <c r="R1156" s="213"/>
      <c r="S1156" s="213"/>
      <c r="T1156" s="214"/>
      <c r="AT1156" s="215" t="s">
        <v>157</v>
      </c>
      <c r="AU1156" s="215" t="s">
        <v>82</v>
      </c>
      <c r="AV1156" s="13" t="s">
        <v>82</v>
      </c>
      <c r="AW1156" s="13" t="s">
        <v>33</v>
      </c>
      <c r="AX1156" s="13" t="s">
        <v>72</v>
      </c>
      <c r="AY1156" s="215" t="s">
        <v>146</v>
      </c>
    </row>
    <row r="1157" spans="1:65" s="13" customFormat="1" ht="11.25">
      <c r="B1157" s="205"/>
      <c r="C1157" s="206"/>
      <c r="D1157" s="201" t="s">
        <v>157</v>
      </c>
      <c r="E1157" s="207" t="s">
        <v>19</v>
      </c>
      <c r="F1157" s="208" t="s">
        <v>1900</v>
      </c>
      <c r="G1157" s="206"/>
      <c r="H1157" s="209">
        <v>25.76</v>
      </c>
      <c r="I1157" s="210"/>
      <c r="J1157" s="206"/>
      <c r="K1157" s="206"/>
      <c r="L1157" s="211"/>
      <c r="M1157" s="212"/>
      <c r="N1157" s="213"/>
      <c r="O1157" s="213"/>
      <c r="P1157" s="213"/>
      <c r="Q1157" s="213"/>
      <c r="R1157" s="213"/>
      <c r="S1157" s="213"/>
      <c r="T1157" s="214"/>
      <c r="AT1157" s="215" t="s">
        <v>157</v>
      </c>
      <c r="AU1157" s="215" t="s">
        <v>82</v>
      </c>
      <c r="AV1157" s="13" t="s">
        <v>82</v>
      </c>
      <c r="AW1157" s="13" t="s">
        <v>33</v>
      </c>
      <c r="AX1157" s="13" t="s">
        <v>72</v>
      </c>
      <c r="AY1157" s="215" t="s">
        <v>146</v>
      </c>
    </row>
    <row r="1158" spans="1:65" s="13" customFormat="1" ht="11.25">
      <c r="B1158" s="205"/>
      <c r="C1158" s="206"/>
      <c r="D1158" s="201" t="s">
        <v>157</v>
      </c>
      <c r="E1158" s="207" t="s">
        <v>19</v>
      </c>
      <c r="F1158" s="208" t="s">
        <v>1901</v>
      </c>
      <c r="G1158" s="206"/>
      <c r="H1158" s="209">
        <v>27.96</v>
      </c>
      <c r="I1158" s="210"/>
      <c r="J1158" s="206"/>
      <c r="K1158" s="206"/>
      <c r="L1158" s="211"/>
      <c r="M1158" s="212"/>
      <c r="N1158" s="213"/>
      <c r="O1158" s="213"/>
      <c r="P1158" s="213"/>
      <c r="Q1158" s="213"/>
      <c r="R1158" s="213"/>
      <c r="S1158" s="213"/>
      <c r="T1158" s="214"/>
      <c r="AT1158" s="215" t="s">
        <v>157</v>
      </c>
      <c r="AU1158" s="215" t="s">
        <v>82</v>
      </c>
      <c r="AV1158" s="13" t="s">
        <v>82</v>
      </c>
      <c r="AW1158" s="13" t="s">
        <v>33</v>
      </c>
      <c r="AX1158" s="13" t="s">
        <v>72</v>
      </c>
      <c r="AY1158" s="215" t="s">
        <v>146</v>
      </c>
    </row>
    <row r="1159" spans="1:65" s="13" customFormat="1" ht="11.25">
      <c r="B1159" s="205"/>
      <c r="C1159" s="206"/>
      <c r="D1159" s="201" t="s">
        <v>157</v>
      </c>
      <c r="E1159" s="207" t="s">
        <v>19</v>
      </c>
      <c r="F1159" s="208" t="s">
        <v>1902</v>
      </c>
      <c r="G1159" s="206"/>
      <c r="H1159" s="209">
        <v>23.86</v>
      </c>
      <c r="I1159" s="210"/>
      <c r="J1159" s="206"/>
      <c r="K1159" s="206"/>
      <c r="L1159" s="211"/>
      <c r="M1159" s="212"/>
      <c r="N1159" s="213"/>
      <c r="O1159" s="213"/>
      <c r="P1159" s="213"/>
      <c r="Q1159" s="213"/>
      <c r="R1159" s="213"/>
      <c r="S1159" s="213"/>
      <c r="T1159" s="214"/>
      <c r="AT1159" s="215" t="s">
        <v>157</v>
      </c>
      <c r="AU1159" s="215" t="s">
        <v>82</v>
      </c>
      <c r="AV1159" s="13" t="s">
        <v>82</v>
      </c>
      <c r="AW1159" s="13" t="s">
        <v>33</v>
      </c>
      <c r="AX1159" s="13" t="s">
        <v>72</v>
      </c>
      <c r="AY1159" s="215" t="s">
        <v>146</v>
      </c>
    </row>
    <row r="1160" spans="1:65" s="13" customFormat="1" ht="11.25">
      <c r="B1160" s="205"/>
      <c r="C1160" s="206"/>
      <c r="D1160" s="201" t="s">
        <v>157</v>
      </c>
      <c r="E1160" s="207" t="s">
        <v>19</v>
      </c>
      <c r="F1160" s="208" t="s">
        <v>1903</v>
      </c>
      <c r="G1160" s="206"/>
      <c r="H1160" s="209">
        <v>17.64</v>
      </c>
      <c r="I1160" s="210"/>
      <c r="J1160" s="206"/>
      <c r="K1160" s="206"/>
      <c r="L1160" s="211"/>
      <c r="M1160" s="212"/>
      <c r="N1160" s="213"/>
      <c r="O1160" s="213"/>
      <c r="P1160" s="213"/>
      <c r="Q1160" s="213"/>
      <c r="R1160" s="213"/>
      <c r="S1160" s="213"/>
      <c r="T1160" s="214"/>
      <c r="AT1160" s="215" t="s">
        <v>157</v>
      </c>
      <c r="AU1160" s="215" t="s">
        <v>82</v>
      </c>
      <c r="AV1160" s="13" t="s">
        <v>82</v>
      </c>
      <c r="AW1160" s="13" t="s">
        <v>33</v>
      </c>
      <c r="AX1160" s="13" t="s">
        <v>72</v>
      </c>
      <c r="AY1160" s="215" t="s">
        <v>146</v>
      </c>
    </row>
    <row r="1161" spans="1:65" s="13" customFormat="1" ht="11.25">
      <c r="B1161" s="205"/>
      <c r="C1161" s="206"/>
      <c r="D1161" s="201" t="s">
        <v>157</v>
      </c>
      <c r="E1161" s="207" t="s">
        <v>19</v>
      </c>
      <c r="F1161" s="208" t="s">
        <v>1904</v>
      </c>
      <c r="G1161" s="206"/>
      <c r="H1161" s="209">
        <v>12.19</v>
      </c>
      <c r="I1161" s="210"/>
      <c r="J1161" s="206"/>
      <c r="K1161" s="206"/>
      <c r="L1161" s="211"/>
      <c r="M1161" s="212"/>
      <c r="N1161" s="213"/>
      <c r="O1161" s="213"/>
      <c r="P1161" s="213"/>
      <c r="Q1161" s="213"/>
      <c r="R1161" s="213"/>
      <c r="S1161" s="213"/>
      <c r="T1161" s="214"/>
      <c r="AT1161" s="215" t="s">
        <v>157</v>
      </c>
      <c r="AU1161" s="215" t="s">
        <v>82</v>
      </c>
      <c r="AV1161" s="13" t="s">
        <v>82</v>
      </c>
      <c r="AW1161" s="13" t="s">
        <v>33</v>
      </c>
      <c r="AX1161" s="13" t="s">
        <v>72</v>
      </c>
      <c r="AY1161" s="215" t="s">
        <v>146</v>
      </c>
    </row>
    <row r="1162" spans="1:65" s="2" customFormat="1" ht="16.5" customHeight="1">
      <c r="A1162" s="35"/>
      <c r="B1162" s="36"/>
      <c r="C1162" s="226" t="s">
        <v>1905</v>
      </c>
      <c r="D1162" s="226" t="s">
        <v>580</v>
      </c>
      <c r="E1162" s="227" t="s">
        <v>1882</v>
      </c>
      <c r="F1162" s="228" t="s">
        <v>1883</v>
      </c>
      <c r="G1162" s="229" t="s">
        <v>151</v>
      </c>
      <c r="H1162" s="230">
        <v>14.661</v>
      </c>
      <c r="I1162" s="231"/>
      <c r="J1162" s="232">
        <f>ROUND(I1162*H1162,2)</f>
        <v>0</v>
      </c>
      <c r="K1162" s="228" t="s">
        <v>152</v>
      </c>
      <c r="L1162" s="233"/>
      <c r="M1162" s="234" t="s">
        <v>19</v>
      </c>
      <c r="N1162" s="235" t="s">
        <v>43</v>
      </c>
      <c r="O1162" s="65"/>
      <c r="P1162" s="197">
        <f>O1162*H1162</f>
        <v>0</v>
      </c>
      <c r="Q1162" s="197">
        <v>3.3999999999999998E-3</v>
      </c>
      <c r="R1162" s="197">
        <f>Q1162*H1162</f>
        <v>4.9847399999999993E-2</v>
      </c>
      <c r="S1162" s="197">
        <v>0</v>
      </c>
      <c r="T1162" s="198">
        <f>S1162*H1162</f>
        <v>0</v>
      </c>
      <c r="U1162" s="35"/>
      <c r="V1162" s="35"/>
      <c r="W1162" s="35"/>
      <c r="X1162" s="35"/>
      <c r="Y1162" s="35"/>
      <c r="Z1162" s="35"/>
      <c r="AA1162" s="35"/>
      <c r="AB1162" s="35"/>
      <c r="AC1162" s="35"/>
      <c r="AD1162" s="35"/>
      <c r="AE1162" s="35"/>
      <c r="AR1162" s="199" t="s">
        <v>347</v>
      </c>
      <c r="AT1162" s="199" t="s">
        <v>580</v>
      </c>
      <c r="AU1162" s="199" t="s">
        <v>82</v>
      </c>
      <c r="AY1162" s="18" t="s">
        <v>146</v>
      </c>
      <c r="BE1162" s="200">
        <f>IF(N1162="základní",J1162,0)</f>
        <v>0</v>
      </c>
      <c r="BF1162" s="200">
        <f>IF(N1162="snížená",J1162,0)</f>
        <v>0</v>
      </c>
      <c r="BG1162" s="200">
        <f>IF(N1162="zákl. přenesená",J1162,0)</f>
        <v>0</v>
      </c>
      <c r="BH1162" s="200">
        <f>IF(N1162="sníž. přenesená",J1162,0)</f>
        <v>0</v>
      </c>
      <c r="BI1162" s="200">
        <f>IF(N1162="nulová",J1162,0)</f>
        <v>0</v>
      </c>
      <c r="BJ1162" s="18" t="s">
        <v>80</v>
      </c>
      <c r="BK1162" s="200">
        <f>ROUND(I1162*H1162,2)</f>
        <v>0</v>
      </c>
      <c r="BL1162" s="18" t="s">
        <v>239</v>
      </c>
      <c r="BM1162" s="199" t="s">
        <v>1906</v>
      </c>
    </row>
    <row r="1163" spans="1:65" s="2" customFormat="1" ht="11.25">
      <c r="A1163" s="35"/>
      <c r="B1163" s="36"/>
      <c r="C1163" s="37"/>
      <c r="D1163" s="201" t="s">
        <v>155</v>
      </c>
      <c r="E1163" s="37"/>
      <c r="F1163" s="202" t="s">
        <v>1883</v>
      </c>
      <c r="G1163" s="37"/>
      <c r="H1163" s="37"/>
      <c r="I1163" s="109"/>
      <c r="J1163" s="37"/>
      <c r="K1163" s="37"/>
      <c r="L1163" s="40"/>
      <c r="M1163" s="203"/>
      <c r="N1163" s="204"/>
      <c r="O1163" s="65"/>
      <c r="P1163" s="65"/>
      <c r="Q1163" s="65"/>
      <c r="R1163" s="65"/>
      <c r="S1163" s="65"/>
      <c r="T1163" s="66"/>
      <c r="U1163" s="35"/>
      <c r="V1163" s="35"/>
      <c r="W1163" s="35"/>
      <c r="X1163" s="35"/>
      <c r="Y1163" s="35"/>
      <c r="Z1163" s="35"/>
      <c r="AA1163" s="35"/>
      <c r="AB1163" s="35"/>
      <c r="AC1163" s="35"/>
      <c r="AD1163" s="35"/>
      <c r="AE1163" s="35"/>
      <c r="AT1163" s="18" t="s">
        <v>155</v>
      </c>
      <c r="AU1163" s="18" t="s">
        <v>82</v>
      </c>
    </row>
    <row r="1164" spans="1:65" s="2" customFormat="1" ht="19.5">
      <c r="A1164" s="35"/>
      <c r="B1164" s="36"/>
      <c r="C1164" s="37"/>
      <c r="D1164" s="201" t="s">
        <v>1190</v>
      </c>
      <c r="E1164" s="37"/>
      <c r="F1164" s="236" t="s">
        <v>1907</v>
      </c>
      <c r="G1164" s="37"/>
      <c r="H1164" s="37"/>
      <c r="I1164" s="109"/>
      <c r="J1164" s="37"/>
      <c r="K1164" s="37"/>
      <c r="L1164" s="40"/>
      <c r="M1164" s="203"/>
      <c r="N1164" s="204"/>
      <c r="O1164" s="65"/>
      <c r="P1164" s="65"/>
      <c r="Q1164" s="65"/>
      <c r="R1164" s="65"/>
      <c r="S1164" s="65"/>
      <c r="T1164" s="66"/>
      <c r="U1164" s="35"/>
      <c r="V1164" s="35"/>
      <c r="W1164" s="35"/>
      <c r="X1164" s="35"/>
      <c r="Y1164" s="35"/>
      <c r="Z1164" s="35"/>
      <c r="AA1164" s="35"/>
      <c r="AB1164" s="35"/>
      <c r="AC1164" s="35"/>
      <c r="AD1164" s="35"/>
      <c r="AE1164" s="35"/>
      <c r="AT1164" s="18" t="s">
        <v>1190</v>
      </c>
      <c r="AU1164" s="18" t="s">
        <v>82</v>
      </c>
    </row>
    <row r="1165" spans="1:65" s="13" customFormat="1" ht="11.25">
      <c r="B1165" s="205"/>
      <c r="C1165" s="206"/>
      <c r="D1165" s="201" t="s">
        <v>157</v>
      </c>
      <c r="E1165" s="207" t="s">
        <v>19</v>
      </c>
      <c r="F1165" s="208" t="s">
        <v>1908</v>
      </c>
      <c r="G1165" s="206"/>
      <c r="H1165" s="209">
        <v>12.749000000000001</v>
      </c>
      <c r="I1165" s="210"/>
      <c r="J1165" s="206"/>
      <c r="K1165" s="206"/>
      <c r="L1165" s="211"/>
      <c r="M1165" s="212"/>
      <c r="N1165" s="213"/>
      <c r="O1165" s="213"/>
      <c r="P1165" s="213"/>
      <c r="Q1165" s="213"/>
      <c r="R1165" s="213"/>
      <c r="S1165" s="213"/>
      <c r="T1165" s="214"/>
      <c r="AT1165" s="215" t="s">
        <v>157</v>
      </c>
      <c r="AU1165" s="215" t="s">
        <v>82</v>
      </c>
      <c r="AV1165" s="13" t="s">
        <v>82</v>
      </c>
      <c r="AW1165" s="13" t="s">
        <v>33</v>
      </c>
      <c r="AX1165" s="13" t="s">
        <v>72</v>
      </c>
      <c r="AY1165" s="215" t="s">
        <v>146</v>
      </c>
    </row>
    <row r="1166" spans="1:65" s="13" customFormat="1" ht="11.25">
      <c r="B1166" s="205"/>
      <c r="C1166" s="206"/>
      <c r="D1166" s="201" t="s">
        <v>157</v>
      </c>
      <c r="E1166" s="206"/>
      <c r="F1166" s="208" t="s">
        <v>1909</v>
      </c>
      <c r="G1166" s="206"/>
      <c r="H1166" s="209">
        <v>14.661</v>
      </c>
      <c r="I1166" s="210"/>
      <c r="J1166" s="206"/>
      <c r="K1166" s="206"/>
      <c r="L1166" s="211"/>
      <c r="M1166" s="212"/>
      <c r="N1166" s="213"/>
      <c r="O1166" s="213"/>
      <c r="P1166" s="213"/>
      <c r="Q1166" s="213"/>
      <c r="R1166" s="213"/>
      <c r="S1166" s="213"/>
      <c r="T1166" s="214"/>
      <c r="AT1166" s="215" t="s">
        <v>157</v>
      </c>
      <c r="AU1166" s="215" t="s">
        <v>82</v>
      </c>
      <c r="AV1166" s="13" t="s">
        <v>82</v>
      </c>
      <c r="AW1166" s="13" t="s">
        <v>4</v>
      </c>
      <c r="AX1166" s="13" t="s">
        <v>80</v>
      </c>
      <c r="AY1166" s="215" t="s">
        <v>146</v>
      </c>
    </row>
    <row r="1167" spans="1:65" s="2" customFormat="1" ht="16.5" customHeight="1">
      <c r="A1167" s="35"/>
      <c r="B1167" s="36"/>
      <c r="C1167" s="188" t="s">
        <v>1910</v>
      </c>
      <c r="D1167" s="188" t="s">
        <v>148</v>
      </c>
      <c r="E1167" s="189" t="s">
        <v>1911</v>
      </c>
      <c r="F1167" s="190" t="s">
        <v>1912</v>
      </c>
      <c r="G1167" s="191" t="s">
        <v>151</v>
      </c>
      <c r="H1167" s="192">
        <v>264.2</v>
      </c>
      <c r="I1167" s="193"/>
      <c r="J1167" s="194">
        <f>ROUND(I1167*H1167,2)</f>
        <v>0</v>
      </c>
      <c r="K1167" s="190" t="s">
        <v>152</v>
      </c>
      <c r="L1167" s="40"/>
      <c r="M1167" s="195" t="s">
        <v>19</v>
      </c>
      <c r="N1167" s="196" t="s">
        <v>43</v>
      </c>
      <c r="O1167" s="65"/>
      <c r="P1167" s="197">
        <f>O1167*H1167</f>
        <v>0</v>
      </c>
      <c r="Q1167" s="197">
        <v>0</v>
      </c>
      <c r="R1167" s="197">
        <f>Q1167*H1167</f>
        <v>0</v>
      </c>
      <c r="S1167" s="197">
        <v>0</v>
      </c>
      <c r="T1167" s="198">
        <f>S1167*H1167</f>
        <v>0</v>
      </c>
      <c r="U1167" s="35"/>
      <c r="V1167" s="35"/>
      <c r="W1167" s="35"/>
      <c r="X1167" s="35"/>
      <c r="Y1167" s="35"/>
      <c r="Z1167" s="35"/>
      <c r="AA1167" s="35"/>
      <c r="AB1167" s="35"/>
      <c r="AC1167" s="35"/>
      <c r="AD1167" s="35"/>
      <c r="AE1167" s="35"/>
      <c r="AR1167" s="199" t="s">
        <v>239</v>
      </c>
      <c r="AT1167" s="199" t="s">
        <v>148</v>
      </c>
      <c r="AU1167" s="199" t="s">
        <v>82</v>
      </c>
      <c r="AY1167" s="18" t="s">
        <v>146</v>
      </c>
      <c r="BE1167" s="200">
        <f>IF(N1167="základní",J1167,0)</f>
        <v>0</v>
      </c>
      <c r="BF1167" s="200">
        <f>IF(N1167="snížená",J1167,0)</f>
        <v>0</v>
      </c>
      <c r="BG1167" s="200">
        <f>IF(N1167="zákl. přenesená",J1167,0)</f>
        <v>0</v>
      </c>
      <c r="BH1167" s="200">
        <f>IF(N1167="sníž. přenesená",J1167,0)</f>
        <v>0</v>
      </c>
      <c r="BI1167" s="200">
        <f>IF(N1167="nulová",J1167,0)</f>
        <v>0</v>
      </c>
      <c r="BJ1167" s="18" t="s">
        <v>80</v>
      </c>
      <c r="BK1167" s="200">
        <f>ROUND(I1167*H1167,2)</f>
        <v>0</v>
      </c>
      <c r="BL1167" s="18" t="s">
        <v>239</v>
      </c>
      <c r="BM1167" s="199" t="s">
        <v>1913</v>
      </c>
    </row>
    <row r="1168" spans="1:65" s="2" customFormat="1" ht="11.25">
      <c r="A1168" s="35"/>
      <c r="B1168" s="36"/>
      <c r="C1168" s="37"/>
      <c r="D1168" s="201" t="s">
        <v>155</v>
      </c>
      <c r="E1168" s="37"/>
      <c r="F1168" s="202" t="s">
        <v>1914</v>
      </c>
      <c r="G1168" s="37"/>
      <c r="H1168" s="37"/>
      <c r="I1168" s="109"/>
      <c r="J1168" s="37"/>
      <c r="K1168" s="37"/>
      <c r="L1168" s="40"/>
      <c r="M1168" s="203"/>
      <c r="N1168" s="204"/>
      <c r="O1168" s="65"/>
      <c r="P1168" s="65"/>
      <c r="Q1168" s="65"/>
      <c r="R1168" s="65"/>
      <c r="S1168" s="65"/>
      <c r="T1168" s="66"/>
      <c r="U1168" s="35"/>
      <c r="V1168" s="35"/>
      <c r="W1168" s="35"/>
      <c r="X1168" s="35"/>
      <c r="Y1168" s="35"/>
      <c r="Z1168" s="35"/>
      <c r="AA1168" s="35"/>
      <c r="AB1168" s="35"/>
      <c r="AC1168" s="35"/>
      <c r="AD1168" s="35"/>
      <c r="AE1168" s="35"/>
      <c r="AT1168" s="18" t="s">
        <v>155</v>
      </c>
      <c r="AU1168" s="18" t="s">
        <v>82</v>
      </c>
    </row>
    <row r="1169" spans="1:65" s="13" customFormat="1" ht="11.25">
      <c r="B1169" s="205"/>
      <c r="C1169" s="206"/>
      <c r="D1169" s="201" t="s">
        <v>157</v>
      </c>
      <c r="E1169" s="207" t="s">
        <v>19</v>
      </c>
      <c r="F1169" s="208" t="s">
        <v>1844</v>
      </c>
      <c r="G1169" s="206"/>
      <c r="H1169" s="209">
        <v>264.2</v>
      </c>
      <c r="I1169" s="210"/>
      <c r="J1169" s="206"/>
      <c r="K1169" s="206"/>
      <c r="L1169" s="211"/>
      <c r="M1169" s="212"/>
      <c r="N1169" s="213"/>
      <c r="O1169" s="213"/>
      <c r="P1169" s="213"/>
      <c r="Q1169" s="213"/>
      <c r="R1169" s="213"/>
      <c r="S1169" s="213"/>
      <c r="T1169" s="214"/>
      <c r="AT1169" s="215" t="s">
        <v>157</v>
      </c>
      <c r="AU1169" s="215" t="s">
        <v>82</v>
      </c>
      <c r="AV1169" s="13" t="s">
        <v>82</v>
      </c>
      <c r="AW1169" s="13" t="s">
        <v>33</v>
      </c>
      <c r="AX1169" s="13" t="s">
        <v>72</v>
      </c>
      <c r="AY1169" s="215" t="s">
        <v>146</v>
      </c>
    </row>
    <row r="1170" spans="1:65" s="2" customFormat="1" ht="16.5" customHeight="1">
      <c r="A1170" s="35"/>
      <c r="B1170" s="36"/>
      <c r="C1170" s="188" t="s">
        <v>1915</v>
      </c>
      <c r="D1170" s="188" t="s">
        <v>148</v>
      </c>
      <c r="E1170" s="189" t="s">
        <v>1916</v>
      </c>
      <c r="F1170" s="190" t="s">
        <v>1917</v>
      </c>
      <c r="G1170" s="191" t="s">
        <v>464</v>
      </c>
      <c r="H1170" s="192">
        <v>76.8</v>
      </c>
      <c r="I1170" s="193"/>
      <c r="J1170" s="194">
        <f>ROUND(I1170*H1170,2)</f>
        <v>0</v>
      </c>
      <c r="K1170" s="190" t="s">
        <v>152</v>
      </c>
      <c r="L1170" s="40"/>
      <c r="M1170" s="195" t="s">
        <v>19</v>
      </c>
      <c r="N1170" s="196" t="s">
        <v>43</v>
      </c>
      <c r="O1170" s="65"/>
      <c r="P1170" s="197">
        <f>O1170*H1170</f>
        <v>0</v>
      </c>
      <c r="Q1170" s="197">
        <v>0</v>
      </c>
      <c r="R1170" s="197">
        <f>Q1170*H1170</f>
        <v>0</v>
      </c>
      <c r="S1170" s="197">
        <v>0</v>
      </c>
      <c r="T1170" s="198">
        <f>S1170*H1170</f>
        <v>0</v>
      </c>
      <c r="U1170" s="35"/>
      <c r="V1170" s="35"/>
      <c r="W1170" s="35"/>
      <c r="X1170" s="35"/>
      <c r="Y1170" s="35"/>
      <c r="Z1170" s="35"/>
      <c r="AA1170" s="35"/>
      <c r="AB1170" s="35"/>
      <c r="AC1170" s="35"/>
      <c r="AD1170" s="35"/>
      <c r="AE1170" s="35"/>
      <c r="AR1170" s="199" t="s">
        <v>239</v>
      </c>
      <c r="AT1170" s="199" t="s">
        <v>148</v>
      </c>
      <c r="AU1170" s="199" t="s">
        <v>82</v>
      </c>
      <c r="AY1170" s="18" t="s">
        <v>146</v>
      </c>
      <c r="BE1170" s="200">
        <f>IF(N1170="základní",J1170,0)</f>
        <v>0</v>
      </c>
      <c r="BF1170" s="200">
        <f>IF(N1170="snížená",J1170,0)</f>
        <v>0</v>
      </c>
      <c r="BG1170" s="200">
        <f>IF(N1170="zákl. přenesená",J1170,0)</f>
        <v>0</v>
      </c>
      <c r="BH1170" s="200">
        <f>IF(N1170="sníž. přenesená",J1170,0)</f>
        <v>0</v>
      </c>
      <c r="BI1170" s="200">
        <f>IF(N1170="nulová",J1170,0)</f>
        <v>0</v>
      </c>
      <c r="BJ1170" s="18" t="s">
        <v>80</v>
      </c>
      <c r="BK1170" s="200">
        <f>ROUND(I1170*H1170,2)</f>
        <v>0</v>
      </c>
      <c r="BL1170" s="18" t="s">
        <v>239</v>
      </c>
      <c r="BM1170" s="199" t="s">
        <v>1918</v>
      </c>
    </row>
    <row r="1171" spans="1:65" s="2" customFormat="1" ht="11.25">
      <c r="A1171" s="35"/>
      <c r="B1171" s="36"/>
      <c r="C1171" s="37"/>
      <c r="D1171" s="201" t="s">
        <v>155</v>
      </c>
      <c r="E1171" s="37"/>
      <c r="F1171" s="202" t="s">
        <v>1919</v>
      </c>
      <c r="G1171" s="37"/>
      <c r="H1171" s="37"/>
      <c r="I1171" s="109"/>
      <c r="J1171" s="37"/>
      <c r="K1171" s="37"/>
      <c r="L1171" s="40"/>
      <c r="M1171" s="203"/>
      <c r="N1171" s="204"/>
      <c r="O1171" s="65"/>
      <c r="P1171" s="65"/>
      <c r="Q1171" s="65"/>
      <c r="R1171" s="65"/>
      <c r="S1171" s="65"/>
      <c r="T1171" s="66"/>
      <c r="U1171" s="35"/>
      <c r="V1171" s="35"/>
      <c r="W1171" s="35"/>
      <c r="X1171" s="35"/>
      <c r="Y1171" s="35"/>
      <c r="Z1171" s="35"/>
      <c r="AA1171" s="35"/>
      <c r="AB1171" s="35"/>
      <c r="AC1171" s="35"/>
      <c r="AD1171" s="35"/>
      <c r="AE1171" s="35"/>
      <c r="AT1171" s="18" t="s">
        <v>155</v>
      </c>
      <c r="AU1171" s="18" t="s">
        <v>82</v>
      </c>
    </row>
    <row r="1172" spans="1:65" s="13" customFormat="1" ht="11.25">
      <c r="B1172" s="205"/>
      <c r="C1172" s="206"/>
      <c r="D1172" s="201" t="s">
        <v>157</v>
      </c>
      <c r="E1172" s="207" t="s">
        <v>19</v>
      </c>
      <c r="F1172" s="208" t="s">
        <v>1850</v>
      </c>
      <c r="G1172" s="206"/>
      <c r="H1172" s="209">
        <v>76.8</v>
      </c>
      <c r="I1172" s="210"/>
      <c r="J1172" s="206"/>
      <c r="K1172" s="206"/>
      <c r="L1172" s="211"/>
      <c r="M1172" s="212"/>
      <c r="N1172" s="213"/>
      <c r="O1172" s="213"/>
      <c r="P1172" s="213"/>
      <c r="Q1172" s="213"/>
      <c r="R1172" s="213"/>
      <c r="S1172" s="213"/>
      <c r="T1172" s="214"/>
      <c r="AT1172" s="215" t="s">
        <v>157</v>
      </c>
      <c r="AU1172" s="215" t="s">
        <v>82</v>
      </c>
      <c r="AV1172" s="13" t="s">
        <v>82</v>
      </c>
      <c r="AW1172" s="13" t="s">
        <v>33</v>
      </c>
      <c r="AX1172" s="13" t="s">
        <v>72</v>
      </c>
      <c r="AY1172" s="215" t="s">
        <v>146</v>
      </c>
    </row>
    <row r="1173" spans="1:65" s="2" customFormat="1" ht="16.5" customHeight="1">
      <c r="A1173" s="35"/>
      <c r="B1173" s="36"/>
      <c r="C1173" s="188" t="s">
        <v>1920</v>
      </c>
      <c r="D1173" s="188" t="s">
        <v>148</v>
      </c>
      <c r="E1173" s="189" t="s">
        <v>1921</v>
      </c>
      <c r="F1173" s="190" t="s">
        <v>1922</v>
      </c>
      <c r="G1173" s="191" t="s">
        <v>1259</v>
      </c>
      <c r="H1173" s="237"/>
      <c r="I1173" s="193"/>
      <c r="J1173" s="194">
        <f>ROUND(I1173*H1173,2)</f>
        <v>0</v>
      </c>
      <c r="K1173" s="190" t="s">
        <v>152</v>
      </c>
      <c r="L1173" s="40"/>
      <c r="M1173" s="195" t="s">
        <v>19</v>
      </c>
      <c r="N1173" s="196" t="s">
        <v>43</v>
      </c>
      <c r="O1173" s="65"/>
      <c r="P1173" s="197">
        <f>O1173*H1173</f>
        <v>0</v>
      </c>
      <c r="Q1173" s="197">
        <v>0</v>
      </c>
      <c r="R1173" s="197">
        <f>Q1173*H1173</f>
        <v>0</v>
      </c>
      <c r="S1173" s="197">
        <v>0</v>
      </c>
      <c r="T1173" s="198">
        <f>S1173*H1173</f>
        <v>0</v>
      </c>
      <c r="U1173" s="35"/>
      <c r="V1173" s="35"/>
      <c r="W1173" s="35"/>
      <c r="X1173" s="35"/>
      <c r="Y1173" s="35"/>
      <c r="Z1173" s="35"/>
      <c r="AA1173" s="35"/>
      <c r="AB1173" s="35"/>
      <c r="AC1173" s="35"/>
      <c r="AD1173" s="35"/>
      <c r="AE1173" s="35"/>
      <c r="AR1173" s="199" t="s">
        <v>239</v>
      </c>
      <c r="AT1173" s="199" t="s">
        <v>148</v>
      </c>
      <c r="AU1173" s="199" t="s">
        <v>82</v>
      </c>
      <c r="AY1173" s="18" t="s">
        <v>146</v>
      </c>
      <c r="BE1173" s="200">
        <f>IF(N1173="základní",J1173,0)</f>
        <v>0</v>
      </c>
      <c r="BF1173" s="200">
        <f>IF(N1173="snížená",J1173,0)</f>
        <v>0</v>
      </c>
      <c r="BG1173" s="200">
        <f>IF(N1173="zákl. přenesená",J1173,0)</f>
        <v>0</v>
      </c>
      <c r="BH1173" s="200">
        <f>IF(N1173="sníž. přenesená",J1173,0)</f>
        <v>0</v>
      </c>
      <c r="BI1173" s="200">
        <f>IF(N1173="nulová",J1173,0)</f>
        <v>0</v>
      </c>
      <c r="BJ1173" s="18" t="s">
        <v>80</v>
      </c>
      <c r="BK1173" s="200">
        <f>ROUND(I1173*H1173,2)</f>
        <v>0</v>
      </c>
      <c r="BL1173" s="18" t="s">
        <v>239</v>
      </c>
      <c r="BM1173" s="199" t="s">
        <v>1923</v>
      </c>
    </row>
    <row r="1174" spans="1:65" s="2" customFormat="1" ht="19.5">
      <c r="A1174" s="35"/>
      <c r="B1174" s="36"/>
      <c r="C1174" s="37"/>
      <c r="D1174" s="201" t="s">
        <v>155</v>
      </c>
      <c r="E1174" s="37"/>
      <c r="F1174" s="202" t="s">
        <v>1924</v>
      </c>
      <c r="G1174" s="37"/>
      <c r="H1174" s="37"/>
      <c r="I1174" s="109"/>
      <c r="J1174" s="37"/>
      <c r="K1174" s="37"/>
      <c r="L1174" s="40"/>
      <c r="M1174" s="203"/>
      <c r="N1174" s="204"/>
      <c r="O1174" s="65"/>
      <c r="P1174" s="65"/>
      <c r="Q1174" s="65"/>
      <c r="R1174" s="65"/>
      <c r="S1174" s="65"/>
      <c r="T1174" s="66"/>
      <c r="U1174" s="35"/>
      <c r="V1174" s="35"/>
      <c r="W1174" s="35"/>
      <c r="X1174" s="35"/>
      <c r="Y1174" s="35"/>
      <c r="Z1174" s="35"/>
      <c r="AA1174" s="35"/>
      <c r="AB1174" s="35"/>
      <c r="AC1174" s="35"/>
      <c r="AD1174" s="35"/>
      <c r="AE1174" s="35"/>
      <c r="AT1174" s="18" t="s">
        <v>155</v>
      </c>
      <c r="AU1174" s="18" t="s">
        <v>82</v>
      </c>
    </row>
    <row r="1175" spans="1:65" s="12" customFormat="1" ht="22.9" customHeight="1">
      <c r="B1175" s="172"/>
      <c r="C1175" s="173"/>
      <c r="D1175" s="174" t="s">
        <v>71</v>
      </c>
      <c r="E1175" s="186" t="s">
        <v>1925</v>
      </c>
      <c r="F1175" s="186" t="s">
        <v>1926</v>
      </c>
      <c r="G1175" s="173"/>
      <c r="H1175" s="173"/>
      <c r="I1175" s="176"/>
      <c r="J1175" s="187">
        <f>BK1175</f>
        <v>0</v>
      </c>
      <c r="K1175" s="173"/>
      <c r="L1175" s="178"/>
      <c r="M1175" s="179"/>
      <c r="N1175" s="180"/>
      <c r="O1175" s="180"/>
      <c r="P1175" s="181">
        <f>SUM(P1176:P1232)</f>
        <v>0</v>
      </c>
      <c r="Q1175" s="180"/>
      <c r="R1175" s="181">
        <f>SUM(R1176:R1232)</f>
        <v>3.1741248999999998</v>
      </c>
      <c r="S1175" s="180"/>
      <c r="T1175" s="182">
        <f>SUM(T1176:T1232)</f>
        <v>7.7180500000000007</v>
      </c>
      <c r="AR1175" s="183" t="s">
        <v>82</v>
      </c>
      <c r="AT1175" s="184" t="s">
        <v>71</v>
      </c>
      <c r="AU1175" s="184" t="s">
        <v>80</v>
      </c>
      <c r="AY1175" s="183" t="s">
        <v>146</v>
      </c>
      <c r="BK1175" s="185">
        <f>SUM(BK1176:BK1232)</f>
        <v>0</v>
      </c>
    </row>
    <row r="1176" spans="1:65" s="2" customFormat="1" ht="16.5" customHeight="1">
      <c r="A1176" s="35"/>
      <c r="B1176" s="36"/>
      <c r="C1176" s="188" t="s">
        <v>1927</v>
      </c>
      <c r="D1176" s="188" t="s">
        <v>148</v>
      </c>
      <c r="E1176" s="189" t="s">
        <v>1928</v>
      </c>
      <c r="F1176" s="190" t="s">
        <v>1929</v>
      </c>
      <c r="G1176" s="191" t="s">
        <v>151</v>
      </c>
      <c r="H1176" s="192">
        <v>94.7</v>
      </c>
      <c r="I1176" s="193"/>
      <c r="J1176" s="194">
        <f>ROUND(I1176*H1176,2)</f>
        <v>0</v>
      </c>
      <c r="K1176" s="190" t="s">
        <v>152</v>
      </c>
      <c r="L1176" s="40"/>
      <c r="M1176" s="195" t="s">
        <v>19</v>
      </c>
      <c r="N1176" s="196" t="s">
        <v>43</v>
      </c>
      <c r="O1176" s="65"/>
      <c r="P1176" s="197">
        <f>O1176*H1176</f>
        <v>0</v>
      </c>
      <c r="Q1176" s="197">
        <v>0</v>
      </c>
      <c r="R1176" s="197">
        <f>Q1176*H1176</f>
        <v>0</v>
      </c>
      <c r="S1176" s="197">
        <v>8.1500000000000003E-2</v>
      </c>
      <c r="T1176" s="198">
        <f>S1176*H1176</f>
        <v>7.7180500000000007</v>
      </c>
      <c r="U1176" s="35"/>
      <c r="V1176" s="35"/>
      <c r="W1176" s="35"/>
      <c r="X1176" s="35"/>
      <c r="Y1176" s="35"/>
      <c r="Z1176" s="35"/>
      <c r="AA1176" s="35"/>
      <c r="AB1176" s="35"/>
      <c r="AC1176" s="35"/>
      <c r="AD1176" s="35"/>
      <c r="AE1176" s="35"/>
      <c r="AR1176" s="199" t="s">
        <v>239</v>
      </c>
      <c r="AT1176" s="199" t="s">
        <v>148</v>
      </c>
      <c r="AU1176" s="199" t="s">
        <v>82</v>
      </c>
      <c r="AY1176" s="18" t="s">
        <v>146</v>
      </c>
      <c r="BE1176" s="200">
        <f>IF(N1176="základní",J1176,0)</f>
        <v>0</v>
      </c>
      <c r="BF1176" s="200">
        <f>IF(N1176="snížená",J1176,0)</f>
        <v>0</v>
      </c>
      <c r="BG1176" s="200">
        <f>IF(N1176="zákl. přenesená",J1176,0)</f>
        <v>0</v>
      </c>
      <c r="BH1176" s="200">
        <f>IF(N1176="sníž. přenesená",J1176,0)</f>
        <v>0</v>
      </c>
      <c r="BI1176" s="200">
        <f>IF(N1176="nulová",J1176,0)</f>
        <v>0</v>
      </c>
      <c r="BJ1176" s="18" t="s">
        <v>80</v>
      </c>
      <c r="BK1176" s="200">
        <f>ROUND(I1176*H1176,2)</f>
        <v>0</v>
      </c>
      <c r="BL1176" s="18" t="s">
        <v>239</v>
      </c>
      <c r="BM1176" s="199" t="s">
        <v>1930</v>
      </c>
    </row>
    <row r="1177" spans="1:65" s="2" customFormat="1" ht="11.25">
      <c r="A1177" s="35"/>
      <c r="B1177" s="36"/>
      <c r="C1177" s="37"/>
      <c r="D1177" s="201" t="s">
        <v>155</v>
      </c>
      <c r="E1177" s="37"/>
      <c r="F1177" s="202" t="s">
        <v>1931</v>
      </c>
      <c r="G1177" s="37"/>
      <c r="H1177" s="37"/>
      <c r="I1177" s="109"/>
      <c r="J1177" s="37"/>
      <c r="K1177" s="37"/>
      <c r="L1177" s="40"/>
      <c r="M1177" s="203"/>
      <c r="N1177" s="204"/>
      <c r="O1177" s="65"/>
      <c r="P1177" s="65"/>
      <c r="Q1177" s="65"/>
      <c r="R1177" s="65"/>
      <c r="S1177" s="65"/>
      <c r="T1177" s="66"/>
      <c r="U1177" s="35"/>
      <c r="V1177" s="35"/>
      <c r="W1177" s="35"/>
      <c r="X1177" s="35"/>
      <c r="Y1177" s="35"/>
      <c r="Z1177" s="35"/>
      <c r="AA1177" s="35"/>
      <c r="AB1177" s="35"/>
      <c r="AC1177" s="35"/>
      <c r="AD1177" s="35"/>
      <c r="AE1177" s="35"/>
      <c r="AT1177" s="18" t="s">
        <v>155</v>
      </c>
      <c r="AU1177" s="18" t="s">
        <v>82</v>
      </c>
    </row>
    <row r="1178" spans="1:65" s="13" customFormat="1" ht="11.25">
      <c r="B1178" s="205"/>
      <c r="C1178" s="206"/>
      <c r="D1178" s="201" t="s">
        <v>157</v>
      </c>
      <c r="E1178" s="207" t="s">
        <v>19</v>
      </c>
      <c r="F1178" s="208" t="s">
        <v>1932</v>
      </c>
      <c r="G1178" s="206"/>
      <c r="H1178" s="209">
        <v>52.8</v>
      </c>
      <c r="I1178" s="210"/>
      <c r="J1178" s="206"/>
      <c r="K1178" s="206"/>
      <c r="L1178" s="211"/>
      <c r="M1178" s="212"/>
      <c r="N1178" s="213"/>
      <c r="O1178" s="213"/>
      <c r="P1178" s="213"/>
      <c r="Q1178" s="213"/>
      <c r="R1178" s="213"/>
      <c r="S1178" s="213"/>
      <c r="T1178" s="214"/>
      <c r="AT1178" s="215" t="s">
        <v>157</v>
      </c>
      <c r="AU1178" s="215" t="s">
        <v>82</v>
      </c>
      <c r="AV1178" s="13" t="s">
        <v>82</v>
      </c>
      <c r="AW1178" s="13" t="s">
        <v>33</v>
      </c>
      <c r="AX1178" s="13" t="s">
        <v>72</v>
      </c>
      <c r="AY1178" s="215" t="s">
        <v>146</v>
      </c>
    </row>
    <row r="1179" spans="1:65" s="13" customFormat="1" ht="11.25">
      <c r="B1179" s="205"/>
      <c r="C1179" s="206"/>
      <c r="D1179" s="201" t="s">
        <v>157</v>
      </c>
      <c r="E1179" s="207" t="s">
        <v>19</v>
      </c>
      <c r="F1179" s="208" t="s">
        <v>1933</v>
      </c>
      <c r="G1179" s="206"/>
      <c r="H1179" s="209">
        <v>41.9</v>
      </c>
      <c r="I1179" s="210"/>
      <c r="J1179" s="206"/>
      <c r="K1179" s="206"/>
      <c r="L1179" s="211"/>
      <c r="M1179" s="212"/>
      <c r="N1179" s="213"/>
      <c r="O1179" s="213"/>
      <c r="P1179" s="213"/>
      <c r="Q1179" s="213"/>
      <c r="R1179" s="213"/>
      <c r="S1179" s="213"/>
      <c r="T1179" s="214"/>
      <c r="AT1179" s="215" t="s">
        <v>157</v>
      </c>
      <c r="AU1179" s="215" t="s">
        <v>82</v>
      </c>
      <c r="AV1179" s="13" t="s">
        <v>82</v>
      </c>
      <c r="AW1179" s="13" t="s">
        <v>33</v>
      </c>
      <c r="AX1179" s="13" t="s">
        <v>72</v>
      </c>
      <c r="AY1179" s="215" t="s">
        <v>146</v>
      </c>
    </row>
    <row r="1180" spans="1:65" s="2" customFormat="1" ht="16.5" customHeight="1">
      <c r="A1180" s="35"/>
      <c r="B1180" s="36"/>
      <c r="C1180" s="188" t="s">
        <v>1934</v>
      </c>
      <c r="D1180" s="188" t="s">
        <v>148</v>
      </c>
      <c r="E1180" s="189" t="s">
        <v>1935</v>
      </c>
      <c r="F1180" s="190" t="s">
        <v>1936</v>
      </c>
      <c r="G1180" s="191" t="s">
        <v>151</v>
      </c>
      <c r="H1180" s="192">
        <v>157.86199999999999</v>
      </c>
      <c r="I1180" s="193"/>
      <c r="J1180" s="194">
        <f>ROUND(I1180*H1180,2)</f>
        <v>0</v>
      </c>
      <c r="K1180" s="190" t="s">
        <v>152</v>
      </c>
      <c r="L1180" s="40"/>
      <c r="M1180" s="195" t="s">
        <v>19</v>
      </c>
      <c r="N1180" s="196" t="s">
        <v>43</v>
      </c>
      <c r="O1180" s="65"/>
      <c r="P1180" s="197">
        <f>O1180*H1180</f>
        <v>0</v>
      </c>
      <c r="Q1180" s="197">
        <v>3.0000000000000001E-3</v>
      </c>
      <c r="R1180" s="197">
        <f>Q1180*H1180</f>
        <v>0.47358600000000001</v>
      </c>
      <c r="S1180" s="197">
        <v>0</v>
      </c>
      <c r="T1180" s="198">
        <f>S1180*H1180</f>
        <v>0</v>
      </c>
      <c r="U1180" s="35"/>
      <c r="V1180" s="35"/>
      <c r="W1180" s="35"/>
      <c r="X1180" s="35"/>
      <c r="Y1180" s="35"/>
      <c r="Z1180" s="35"/>
      <c r="AA1180" s="35"/>
      <c r="AB1180" s="35"/>
      <c r="AC1180" s="35"/>
      <c r="AD1180" s="35"/>
      <c r="AE1180" s="35"/>
      <c r="AR1180" s="199" t="s">
        <v>239</v>
      </c>
      <c r="AT1180" s="199" t="s">
        <v>148</v>
      </c>
      <c r="AU1180" s="199" t="s">
        <v>82</v>
      </c>
      <c r="AY1180" s="18" t="s">
        <v>146</v>
      </c>
      <c r="BE1180" s="200">
        <f>IF(N1180="základní",J1180,0)</f>
        <v>0</v>
      </c>
      <c r="BF1180" s="200">
        <f>IF(N1180="snížená",J1180,0)</f>
        <v>0</v>
      </c>
      <c r="BG1180" s="200">
        <f>IF(N1180="zákl. přenesená",J1180,0)</f>
        <v>0</v>
      </c>
      <c r="BH1180" s="200">
        <f>IF(N1180="sníž. přenesená",J1180,0)</f>
        <v>0</v>
      </c>
      <c r="BI1180" s="200">
        <f>IF(N1180="nulová",J1180,0)</f>
        <v>0</v>
      </c>
      <c r="BJ1180" s="18" t="s">
        <v>80</v>
      </c>
      <c r="BK1180" s="200">
        <f>ROUND(I1180*H1180,2)</f>
        <v>0</v>
      </c>
      <c r="BL1180" s="18" t="s">
        <v>239</v>
      </c>
      <c r="BM1180" s="199" t="s">
        <v>1937</v>
      </c>
    </row>
    <row r="1181" spans="1:65" s="2" customFormat="1" ht="19.5">
      <c r="A1181" s="35"/>
      <c r="B1181" s="36"/>
      <c r="C1181" s="37"/>
      <c r="D1181" s="201" t="s">
        <v>155</v>
      </c>
      <c r="E1181" s="37"/>
      <c r="F1181" s="202" t="s">
        <v>1938</v>
      </c>
      <c r="G1181" s="37"/>
      <c r="H1181" s="37"/>
      <c r="I1181" s="109"/>
      <c r="J1181" s="37"/>
      <c r="K1181" s="37"/>
      <c r="L1181" s="40"/>
      <c r="M1181" s="203"/>
      <c r="N1181" s="204"/>
      <c r="O1181" s="65"/>
      <c r="P1181" s="65"/>
      <c r="Q1181" s="65"/>
      <c r="R1181" s="65"/>
      <c r="S1181" s="65"/>
      <c r="T1181" s="66"/>
      <c r="U1181" s="35"/>
      <c r="V1181" s="35"/>
      <c r="W1181" s="35"/>
      <c r="X1181" s="35"/>
      <c r="Y1181" s="35"/>
      <c r="Z1181" s="35"/>
      <c r="AA1181" s="35"/>
      <c r="AB1181" s="35"/>
      <c r="AC1181" s="35"/>
      <c r="AD1181" s="35"/>
      <c r="AE1181" s="35"/>
      <c r="AT1181" s="18" t="s">
        <v>155</v>
      </c>
      <c r="AU1181" s="18" t="s">
        <v>82</v>
      </c>
    </row>
    <row r="1182" spans="1:65" s="13" customFormat="1" ht="11.25">
      <c r="B1182" s="205"/>
      <c r="C1182" s="206"/>
      <c r="D1182" s="201" t="s">
        <v>157</v>
      </c>
      <c r="E1182" s="207" t="s">
        <v>19</v>
      </c>
      <c r="F1182" s="208" t="s">
        <v>1939</v>
      </c>
      <c r="G1182" s="206"/>
      <c r="H1182" s="209">
        <v>37.908000000000001</v>
      </c>
      <c r="I1182" s="210"/>
      <c r="J1182" s="206"/>
      <c r="K1182" s="206"/>
      <c r="L1182" s="211"/>
      <c r="M1182" s="212"/>
      <c r="N1182" s="213"/>
      <c r="O1182" s="213"/>
      <c r="P1182" s="213"/>
      <c r="Q1182" s="213"/>
      <c r="R1182" s="213"/>
      <c r="S1182" s="213"/>
      <c r="T1182" s="214"/>
      <c r="AT1182" s="215" t="s">
        <v>157</v>
      </c>
      <c r="AU1182" s="215" t="s">
        <v>82</v>
      </c>
      <c r="AV1182" s="13" t="s">
        <v>82</v>
      </c>
      <c r="AW1182" s="13" t="s">
        <v>33</v>
      </c>
      <c r="AX1182" s="13" t="s">
        <v>72</v>
      </c>
      <c r="AY1182" s="215" t="s">
        <v>146</v>
      </c>
    </row>
    <row r="1183" spans="1:65" s="13" customFormat="1" ht="11.25">
      <c r="B1183" s="205"/>
      <c r="C1183" s="206"/>
      <c r="D1183" s="201" t="s">
        <v>157</v>
      </c>
      <c r="E1183" s="207" t="s">
        <v>19</v>
      </c>
      <c r="F1183" s="208" t="s">
        <v>1940</v>
      </c>
      <c r="G1183" s="206"/>
      <c r="H1183" s="209">
        <v>16.920999999999999</v>
      </c>
      <c r="I1183" s="210"/>
      <c r="J1183" s="206"/>
      <c r="K1183" s="206"/>
      <c r="L1183" s="211"/>
      <c r="M1183" s="212"/>
      <c r="N1183" s="213"/>
      <c r="O1183" s="213"/>
      <c r="P1183" s="213"/>
      <c r="Q1183" s="213"/>
      <c r="R1183" s="213"/>
      <c r="S1183" s="213"/>
      <c r="T1183" s="214"/>
      <c r="AT1183" s="215" t="s">
        <v>157</v>
      </c>
      <c r="AU1183" s="215" t="s">
        <v>82</v>
      </c>
      <c r="AV1183" s="13" t="s">
        <v>82</v>
      </c>
      <c r="AW1183" s="13" t="s">
        <v>33</v>
      </c>
      <c r="AX1183" s="13" t="s">
        <v>72</v>
      </c>
      <c r="AY1183" s="215" t="s">
        <v>146</v>
      </c>
    </row>
    <row r="1184" spans="1:65" s="13" customFormat="1" ht="11.25">
      <c r="B1184" s="205"/>
      <c r="C1184" s="206"/>
      <c r="D1184" s="201" t="s">
        <v>157</v>
      </c>
      <c r="E1184" s="207" t="s">
        <v>19</v>
      </c>
      <c r="F1184" s="208" t="s">
        <v>1941</v>
      </c>
      <c r="G1184" s="206"/>
      <c r="H1184" s="209">
        <v>19.663</v>
      </c>
      <c r="I1184" s="210"/>
      <c r="J1184" s="206"/>
      <c r="K1184" s="206"/>
      <c r="L1184" s="211"/>
      <c r="M1184" s="212"/>
      <c r="N1184" s="213"/>
      <c r="O1184" s="213"/>
      <c r="P1184" s="213"/>
      <c r="Q1184" s="213"/>
      <c r="R1184" s="213"/>
      <c r="S1184" s="213"/>
      <c r="T1184" s="214"/>
      <c r="AT1184" s="215" t="s">
        <v>157</v>
      </c>
      <c r="AU1184" s="215" t="s">
        <v>82</v>
      </c>
      <c r="AV1184" s="13" t="s">
        <v>82</v>
      </c>
      <c r="AW1184" s="13" t="s">
        <v>33</v>
      </c>
      <c r="AX1184" s="13" t="s">
        <v>72</v>
      </c>
      <c r="AY1184" s="215" t="s">
        <v>146</v>
      </c>
    </row>
    <row r="1185" spans="1:65" s="13" customFormat="1" ht="11.25">
      <c r="B1185" s="205"/>
      <c r="C1185" s="206"/>
      <c r="D1185" s="201" t="s">
        <v>157</v>
      </c>
      <c r="E1185" s="207" t="s">
        <v>19</v>
      </c>
      <c r="F1185" s="208" t="s">
        <v>1942</v>
      </c>
      <c r="G1185" s="206"/>
      <c r="H1185" s="209">
        <v>44.75</v>
      </c>
      <c r="I1185" s="210"/>
      <c r="J1185" s="206"/>
      <c r="K1185" s="206"/>
      <c r="L1185" s="211"/>
      <c r="M1185" s="212"/>
      <c r="N1185" s="213"/>
      <c r="O1185" s="213"/>
      <c r="P1185" s="213"/>
      <c r="Q1185" s="213"/>
      <c r="R1185" s="213"/>
      <c r="S1185" s="213"/>
      <c r="T1185" s="214"/>
      <c r="AT1185" s="215" t="s">
        <v>157</v>
      </c>
      <c r="AU1185" s="215" t="s">
        <v>82</v>
      </c>
      <c r="AV1185" s="13" t="s">
        <v>82</v>
      </c>
      <c r="AW1185" s="13" t="s">
        <v>33</v>
      </c>
      <c r="AX1185" s="13" t="s">
        <v>72</v>
      </c>
      <c r="AY1185" s="215" t="s">
        <v>146</v>
      </c>
    </row>
    <row r="1186" spans="1:65" s="13" customFormat="1" ht="11.25">
      <c r="B1186" s="205"/>
      <c r="C1186" s="206"/>
      <c r="D1186" s="201" t="s">
        <v>157</v>
      </c>
      <c r="E1186" s="207" t="s">
        <v>19</v>
      </c>
      <c r="F1186" s="208" t="s">
        <v>1943</v>
      </c>
      <c r="G1186" s="206"/>
      <c r="H1186" s="209">
        <v>14.026999999999999</v>
      </c>
      <c r="I1186" s="210"/>
      <c r="J1186" s="206"/>
      <c r="K1186" s="206"/>
      <c r="L1186" s="211"/>
      <c r="M1186" s="212"/>
      <c r="N1186" s="213"/>
      <c r="O1186" s="213"/>
      <c r="P1186" s="213"/>
      <c r="Q1186" s="213"/>
      <c r="R1186" s="213"/>
      <c r="S1186" s="213"/>
      <c r="T1186" s="214"/>
      <c r="AT1186" s="215" t="s">
        <v>157</v>
      </c>
      <c r="AU1186" s="215" t="s">
        <v>82</v>
      </c>
      <c r="AV1186" s="13" t="s">
        <v>82</v>
      </c>
      <c r="AW1186" s="13" t="s">
        <v>33</v>
      </c>
      <c r="AX1186" s="13" t="s">
        <v>72</v>
      </c>
      <c r="AY1186" s="215" t="s">
        <v>146</v>
      </c>
    </row>
    <row r="1187" spans="1:65" s="13" customFormat="1" ht="11.25">
      <c r="B1187" s="205"/>
      <c r="C1187" s="206"/>
      <c r="D1187" s="201" t="s">
        <v>157</v>
      </c>
      <c r="E1187" s="207" t="s">
        <v>19</v>
      </c>
      <c r="F1187" s="208" t="s">
        <v>1944</v>
      </c>
      <c r="G1187" s="206"/>
      <c r="H1187" s="209">
        <v>9.4499999999999993</v>
      </c>
      <c r="I1187" s="210"/>
      <c r="J1187" s="206"/>
      <c r="K1187" s="206"/>
      <c r="L1187" s="211"/>
      <c r="M1187" s="212"/>
      <c r="N1187" s="213"/>
      <c r="O1187" s="213"/>
      <c r="P1187" s="213"/>
      <c r="Q1187" s="213"/>
      <c r="R1187" s="213"/>
      <c r="S1187" s="213"/>
      <c r="T1187" s="214"/>
      <c r="AT1187" s="215" t="s">
        <v>157</v>
      </c>
      <c r="AU1187" s="215" t="s">
        <v>82</v>
      </c>
      <c r="AV1187" s="13" t="s">
        <v>82</v>
      </c>
      <c r="AW1187" s="13" t="s">
        <v>33</v>
      </c>
      <c r="AX1187" s="13" t="s">
        <v>72</v>
      </c>
      <c r="AY1187" s="215" t="s">
        <v>146</v>
      </c>
    </row>
    <row r="1188" spans="1:65" s="13" customFormat="1" ht="11.25">
      <c r="B1188" s="205"/>
      <c r="C1188" s="206"/>
      <c r="D1188" s="201" t="s">
        <v>157</v>
      </c>
      <c r="E1188" s="207" t="s">
        <v>19</v>
      </c>
      <c r="F1188" s="208" t="s">
        <v>1945</v>
      </c>
      <c r="G1188" s="206"/>
      <c r="H1188" s="209">
        <v>6.1429999999999998</v>
      </c>
      <c r="I1188" s="210"/>
      <c r="J1188" s="206"/>
      <c r="K1188" s="206"/>
      <c r="L1188" s="211"/>
      <c r="M1188" s="212"/>
      <c r="N1188" s="213"/>
      <c r="O1188" s="213"/>
      <c r="P1188" s="213"/>
      <c r="Q1188" s="213"/>
      <c r="R1188" s="213"/>
      <c r="S1188" s="213"/>
      <c r="T1188" s="214"/>
      <c r="AT1188" s="215" t="s">
        <v>157</v>
      </c>
      <c r="AU1188" s="215" t="s">
        <v>82</v>
      </c>
      <c r="AV1188" s="13" t="s">
        <v>82</v>
      </c>
      <c r="AW1188" s="13" t="s">
        <v>33</v>
      </c>
      <c r="AX1188" s="13" t="s">
        <v>72</v>
      </c>
      <c r="AY1188" s="215" t="s">
        <v>146</v>
      </c>
    </row>
    <row r="1189" spans="1:65" s="13" customFormat="1" ht="11.25">
      <c r="B1189" s="205"/>
      <c r="C1189" s="206"/>
      <c r="D1189" s="201" t="s">
        <v>157</v>
      </c>
      <c r="E1189" s="207" t="s">
        <v>19</v>
      </c>
      <c r="F1189" s="208" t="s">
        <v>1946</v>
      </c>
      <c r="G1189" s="206"/>
      <c r="H1189" s="209">
        <v>9</v>
      </c>
      <c r="I1189" s="210"/>
      <c r="J1189" s="206"/>
      <c r="K1189" s="206"/>
      <c r="L1189" s="211"/>
      <c r="M1189" s="212"/>
      <c r="N1189" s="213"/>
      <c r="O1189" s="213"/>
      <c r="P1189" s="213"/>
      <c r="Q1189" s="213"/>
      <c r="R1189" s="213"/>
      <c r="S1189" s="213"/>
      <c r="T1189" s="214"/>
      <c r="AT1189" s="215" t="s">
        <v>157</v>
      </c>
      <c r="AU1189" s="215" t="s">
        <v>82</v>
      </c>
      <c r="AV1189" s="13" t="s">
        <v>82</v>
      </c>
      <c r="AW1189" s="13" t="s">
        <v>33</v>
      </c>
      <c r="AX1189" s="13" t="s">
        <v>72</v>
      </c>
      <c r="AY1189" s="215" t="s">
        <v>146</v>
      </c>
    </row>
    <row r="1190" spans="1:65" s="2" customFormat="1" ht="16.5" customHeight="1">
      <c r="A1190" s="35"/>
      <c r="B1190" s="36"/>
      <c r="C1190" s="226" t="s">
        <v>1947</v>
      </c>
      <c r="D1190" s="226" t="s">
        <v>580</v>
      </c>
      <c r="E1190" s="227" t="s">
        <v>1948</v>
      </c>
      <c r="F1190" s="228" t="s">
        <v>1949</v>
      </c>
      <c r="G1190" s="229" t="s">
        <v>151</v>
      </c>
      <c r="H1190" s="230">
        <v>173.648</v>
      </c>
      <c r="I1190" s="231"/>
      <c r="J1190" s="232">
        <f>ROUND(I1190*H1190,2)</f>
        <v>0</v>
      </c>
      <c r="K1190" s="228" t="s">
        <v>19</v>
      </c>
      <c r="L1190" s="233"/>
      <c r="M1190" s="234" t="s">
        <v>19</v>
      </c>
      <c r="N1190" s="235" t="s">
        <v>43</v>
      </c>
      <c r="O1190" s="65"/>
      <c r="P1190" s="197">
        <f>O1190*H1190</f>
        <v>0</v>
      </c>
      <c r="Q1190" s="197">
        <v>1.18E-2</v>
      </c>
      <c r="R1190" s="197">
        <f>Q1190*H1190</f>
        <v>2.0490463999999999</v>
      </c>
      <c r="S1190" s="197">
        <v>0</v>
      </c>
      <c r="T1190" s="198">
        <f>S1190*H1190</f>
        <v>0</v>
      </c>
      <c r="U1190" s="35"/>
      <c r="V1190" s="35"/>
      <c r="W1190" s="35"/>
      <c r="X1190" s="35"/>
      <c r="Y1190" s="35"/>
      <c r="Z1190" s="35"/>
      <c r="AA1190" s="35"/>
      <c r="AB1190" s="35"/>
      <c r="AC1190" s="35"/>
      <c r="AD1190" s="35"/>
      <c r="AE1190" s="35"/>
      <c r="AR1190" s="199" t="s">
        <v>347</v>
      </c>
      <c r="AT1190" s="199" t="s">
        <v>580</v>
      </c>
      <c r="AU1190" s="199" t="s">
        <v>82</v>
      </c>
      <c r="AY1190" s="18" t="s">
        <v>146</v>
      </c>
      <c r="BE1190" s="200">
        <f>IF(N1190="základní",J1190,0)</f>
        <v>0</v>
      </c>
      <c r="BF1190" s="200">
        <f>IF(N1190="snížená",J1190,0)</f>
        <v>0</v>
      </c>
      <c r="BG1190" s="200">
        <f>IF(N1190="zákl. přenesená",J1190,0)</f>
        <v>0</v>
      </c>
      <c r="BH1190" s="200">
        <f>IF(N1190="sníž. přenesená",J1190,0)</f>
        <v>0</v>
      </c>
      <c r="BI1190" s="200">
        <f>IF(N1190="nulová",J1190,0)</f>
        <v>0</v>
      </c>
      <c r="BJ1190" s="18" t="s">
        <v>80</v>
      </c>
      <c r="BK1190" s="200">
        <f>ROUND(I1190*H1190,2)</f>
        <v>0</v>
      </c>
      <c r="BL1190" s="18" t="s">
        <v>239</v>
      </c>
      <c r="BM1190" s="199" t="s">
        <v>1950</v>
      </c>
    </row>
    <row r="1191" spans="1:65" s="2" customFormat="1" ht="11.25">
      <c r="A1191" s="35"/>
      <c r="B1191" s="36"/>
      <c r="C1191" s="37"/>
      <c r="D1191" s="201" t="s">
        <v>155</v>
      </c>
      <c r="E1191" s="37"/>
      <c r="F1191" s="202" t="s">
        <v>1949</v>
      </c>
      <c r="G1191" s="37"/>
      <c r="H1191" s="37"/>
      <c r="I1191" s="109"/>
      <c r="J1191" s="37"/>
      <c r="K1191" s="37"/>
      <c r="L1191" s="40"/>
      <c r="M1191" s="203"/>
      <c r="N1191" s="204"/>
      <c r="O1191" s="65"/>
      <c r="P1191" s="65"/>
      <c r="Q1191" s="65"/>
      <c r="R1191" s="65"/>
      <c r="S1191" s="65"/>
      <c r="T1191" s="66"/>
      <c r="U1191" s="35"/>
      <c r="V1191" s="35"/>
      <c r="W1191" s="35"/>
      <c r="X1191" s="35"/>
      <c r="Y1191" s="35"/>
      <c r="Z1191" s="35"/>
      <c r="AA1191" s="35"/>
      <c r="AB1191" s="35"/>
      <c r="AC1191" s="35"/>
      <c r="AD1191" s="35"/>
      <c r="AE1191" s="35"/>
      <c r="AT1191" s="18" t="s">
        <v>155</v>
      </c>
      <c r="AU1191" s="18" t="s">
        <v>82</v>
      </c>
    </row>
    <row r="1192" spans="1:65" s="13" customFormat="1" ht="11.25">
      <c r="B1192" s="205"/>
      <c r="C1192" s="206"/>
      <c r="D1192" s="201" t="s">
        <v>157</v>
      </c>
      <c r="E1192" s="206"/>
      <c r="F1192" s="208" t="s">
        <v>1951</v>
      </c>
      <c r="G1192" s="206"/>
      <c r="H1192" s="209">
        <v>173.648</v>
      </c>
      <c r="I1192" s="210"/>
      <c r="J1192" s="206"/>
      <c r="K1192" s="206"/>
      <c r="L1192" s="211"/>
      <c r="M1192" s="212"/>
      <c r="N1192" s="213"/>
      <c r="O1192" s="213"/>
      <c r="P1192" s="213"/>
      <c r="Q1192" s="213"/>
      <c r="R1192" s="213"/>
      <c r="S1192" s="213"/>
      <c r="T1192" s="214"/>
      <c r="AT1192" s="215" t="s">
        <v>157</v>
      </c>
      <c r="AU1192" s="215" t="s">
        <v>82</v>
      </c>
      <c r="AV1192" s="13" t="s">
        <v>82</v>
      </c>
      <c r="AW1192" s="13" t="s">
        <v>4</v>
      </c>
      <c r="AX1192" s="13" t="s">
        <v>80</v>
      </c>
      <c r="AY1192" s="215" t="s">
        <v>146</v>
      </c>
    </row>
    <row r="1193" spans="1:65" s="2" customFormat="1" ht="16.5" customHeight="1">
      <c r="A1193" s="35"/>
      <c r="B1193" s="36"/>
      <c r="C1193" s="188" t="s">
        <v>1952</v>
      </c>
      <c r="D1193" s="188" t="s">
        <v>148</v>
      </c>
      <c r="E1193" s="189" t="s">
        <v>1953</v>
      </c>
      <c r="F1193" s="190" t="s">
        <v>1954</v>
      </c>
      <c r="G1193" s="191" t="s">
        <v>151</v>
      </c>
      <c r="H1193" s="192">
        <v>71.5</v>
      </c>
      <c r="I1193" s="193"/>
      <c r="J1193" s="194">
        <f>ROUND(I1193*H1193,2)</f>
        <v>0</v>
      </c>
      <c r="K1193" s="190" t="s">
        <v>152</v>
      </c>
      <c r="L1193" s="40"/>
      <c r="M1193" s="195" t="s">
        <v>19</v>
      </c>
      <c r="N1193" s="196" t="s">
        <v>43</v>
      </c>
      <c r="O1193" s="65"/>
      <c r="P1193" s="197">
        <f>O1193*H1193</f>
        <v>0</v>
      </c>
      <c r="Q1193" s="197">
        <v>8.0000000000000002E-3</v>
      </c>
      <c r="R1193" s="197">
        <f>Q1193*H1193</f>
        <v>0.57200000000000006</v>
      </c>
      <c r="S1193" s="197">
        <v>0</v>
      </c>
      <c r="T1193" s="198">
        <f>S1193*H1193</f>
        <v>0</v>
      </c>
      <c r="U1193" s="35"/>
      <c r="V1193" s="35"/>
      <c r="W1193" s="35"/>
      <c r="X1193" s="35"/>
      <c r="Y1193" s="35"/>
      <c r="Z1193" s="35"/>
      <c r="AA1193" s="35"/>
      <c r="AB1193" s="35"/>
      <c r="AC1193" s="35"/>
      <c r="AD1193" s="35"/>
      <c r="AE1193" s="35"/>
      <c r="AR1193" s="199" t="s">
        <v>239</v>
      </c>
      <c r="AT1193" s="199" t="s">
        <v>148</v>
      </c>
      <c r="AU1193" s="199" t="s">
        <v>82</v>
      </c>
      <c r="AY1193" s="18" t="s">
        <v>146</v>
      </c>
      <c r="BE1193" s="200">
        <f>IF(N1193="základní",J1193,0)</f>
        <v>0</v>
      </c>
      <c r="BF1193" s="200">
        <f>IF(N1193="snížená",J1193,0)</f>
        <v>0</v>
      </c>
      <c r="BG1193" s="200">
        <f>IF(N1193="zákl. přenesená",J1193,0)</f>
        <v>0</v>
      </c>
      <c r="BH1193" s="200">
        <f>IF(N1193="sníž. přenesená",J1193,0)</f>
        <v>0</v>
      </c>
      <c r="BI1193" s="200">
        <f>IF(N1193="nulová",J1193,0)</f>
        <v>0</v>
      </c>
      <c r="BJ1193" s="18" t="s">
        <v>80</v>
      </c>
      <c r="BK1193" s="200">
        <f>ROUND(I1193*H1193,2)</f>
        <v>0</v>
      </c>
      <c r="BL1193" s="18" t="s">
        <v>239</v>
      </c>
      <c r="BM1193" s="199" t="s">
        <v>1955</v>
      </c>
    </row>
    <row r="1194" spans="1:65" s="2" customFormat="1" ht="11.25">
      <c r="A1194" s="35"/>
      <c r="B1194" s="36"/>
      <c r="C1194" s="37"/>
      <c r="D1194" s="201" t="s">
        <v>155</v>
      </c>
      <c r="E1194" s="37"/>
      <c r="F1194" s="202" t="s">
        <v>1956</v>
      </c>
      <c r="G1194" s="37"/>
      <c r="H1194" s="37"/>
      <c r="I1194" s="109"/>
      <c r="J1194" s="37"/>
      <c r="K1194" s="37"/>
      <c r="L1194" s="40"/>
      <c r="M1194" s="203"/>
      <c r="N1194" s="204"/>
      <c r="O1194" s="65"/>
      <c r="P1194" s="65"/>
      <c r="Q1194" s="65"/>
      <c r="R1194" s="65"/>
      <c r="S1194" s="65"/>
      <c r="T1194" s="66"/>
      <c r="U1194" s="35"/>
      <c r="V1194" s="35"/>
      <c r="W1194" s="35"/>
      <c r="X1194" s="35"/>
      <c r="Y1194" s="35"/>
      <c r="Z1194" s="35"/>
      <c r="AA1194" s="35"/>
      <c r="AB1194" s="35"/>
      <c r="AC1194" s="35"/>
      <c r="AD1194" s="35"/>
      <c r="AE1194" s="35"/>
      <c r="AT1194" s="18" t="s">
        <v>155</v>
      </c>
      <c r="AU1194" s="18" t="s">
        <v>82</v>
      </c>
    </row>
    <row r="1195" spans="1:65" s="13" customFormat="1" ht="11.25">
      <c r="B1195" s="205"/>
      <c r="C1195" s="206"/>
      <c r="D1195" s="201" t="s">
        <v>157</v>
      </c>
      <c r="E1195" s="207" t="s">
        <v>19</v>
      </c>
      <c r="F1195" s="208" t="s">
        <v>1957</v>
      </c>
      <c r="G1195" s="206"/>
      <c r="H1195" s="209">
        <v>36.4</v>
      </c>
      <c r="I1195" s="210"/>
      <c r="J1195" s="206"/>
      <c r="K1195" s="206"/>
      <c r="L1195" s="211"/>
      <c r="M1195" s="212"/>
      <c r="N1195" s="213"/>
      <c r="O1195" s="213"/>
      <c r="P1195" s="213"/>
      <c r="Q1195" s="213"/>
      <c r="R1195" s="213"/>
      <c r="S1195" s="213"/>
      <c r="T1195" s="214"/>
      <c r="AT1195" s="215" t="s">
        <v>157</v>
      </c>
      <c r="AU1195" s="215" t="s">
        <v>82</v>
      </c>
      <c r="AV1195" s="13" t="s">
        <v>82</v>
      </c>
      <c r="AW1195" s="13" t="s">
        <v>33</v>
      </c>
      <c r="AX1195" s="13" t="s">
        <v>72</v>
      </c>
      <c r="AY1195" s="215" t="s">
        <v>146</v>
      </c>
    </row>
    <row r="1196" spans="1:65" s="13" customFormat="1" ht="11.25">
      <c r="B1196" s="205"/>
      <c r="C1196" s="206"/>
      <c r="D1196" s="201" t="s">
        <v>157</v>
      </c>
      <c r="E1196" s="207" t="s">
        <v>19</v>
      </c>
      <c r="F1196" s="208" t="s">
        <v>1958</v>
      </c>
      <c r="G1196" s="206"/>
      <c r="H1196" s="209">
        <v>35.1</v>
      </c>
      <c r="I1196" s="210"/>
      <c r="J1196" s="206"/>
      <c r="K1196" s="206"/>
      <c r="L1196" s="211"/>
      <c r="M1196" s="212"/>
      <c r="N1196" s="213"/>
      <c r="O1196" s="213"/>
      <c r="P1196" s="213"/>
      <c r="Q1196" s="213"/>
      <c r="R1196" s="213"/>
      <c r="S1196" s="213"/>
      <c r="T1196" s="214"/>
      <c r="AT1196" s="215" t="s">
        <v>157</v>
      </c>
      <c r="AU1196" s="215" t="s">
        <v>82</v>
      </c>
      <c r="AV1196" s="13" t="s">
        <v>82</v>
      </c>
      <c r="AW1196" s="13" t="s">
        <v>33</v>
      </c>
      <c r="AX1196" s="13" t="s">
        <v>72</v>
      </c>
      <c r="AY1196" s="215" t="s">
        <v>146</v>
      </c>
    </row>
    <row r="1197" spans="1:65" s="2" customFormat="1" ht="16.5" customHeight="1">
      <c r="A1197" s="35"/>
      <c r="B1197" s="36"/>
      <c r="C1197" s="188" t="s">
        <v>1959</v>
      </c>
      <c r="D1197" s="188" t="s">
        <v>148</v>
      </c>
      <c r="E1197" s="189" t="s">
        <v>1960</v>
      </c>
      <c r="F1197" s="190" t="s">
        <v>1961</v>
      </c>
      <c r="G1197" s="191" t="s">
        <v>151</v>
      </c>
      <c r="H1197" s="192">
        <v>157.86199999999999</v>
      </c>
      <c r="I1197" s="193"/>
      <c r="J1197" s="194">
        <f>ROUND(I1197*H1197,2)</f>
        <v>0</v>
      </c>
      <c r="K1197" s="190" t="s">
        <v>152</v>
      </c>
      <c r="L1197" s="40"/>
      <c r="M1197" s="195" t="s">
        <v>19</v>
      </c>
      <c r="N1197" s="196" t="s">
        <v>43</v>
      </c>
      <c r="O1197" s="65"/>
      <c r="P1197" s="197">
        <f>O1197*H1197</f>
        <v>0</v>
      </c>
      <c r="Q1197" s="197">
        <v>0</v>
      </c>
      <c r="R1197" s="197">
        <f>Q1197*H1197</f>
        <v>0</v>
      </c>
      <c r="S1197" s="197">
        <v>0</v>
      </c>
      <c r="T1197" s="198">
        <f>S1197*H1197</f>
        <v>0</v>
      </c>
      <c r="U1197" s="35"/>
      <c r="V1197" s="35"/>
      <c r="W1197" s="35"/>
      <c r="X1197" s="35"/>
      <c r="Y1197" s="35"/>
      <c r="Z1197" s="35"/>
      <c r="AA1197" s="35"/>
      <c r="AB1197" s="35"/>
      <c r="AC1197" s="35"/>
      <c r="AD1197" s="35"/>
      <c r="AE1197" s="35"/>
      <c r="AR1197" s="199" t="s">
        <v>239</v>
      </c>
      <c r="AT1197" s="199" t="s">
        <v>148</v>
      </c>
      <c r="AU1197" s="199" t="s">
        <v>82</v>
      </c>
      <c r="AY1197" s="18" t="s">
        <v>146</v>
      </c>
      <c r="BE1197" s="200">
        <f>IF(N1197="základní",J1197,0)</f>
        <v>0</v>
      </c>
      <c r="BF1197" s="200">
        <f>IF(N1197="snížená",J1197,0)</f>
        <v>0</v>
      </c>
      <c r="BG1197" s="200">
        <f>IF(N1197="zákl. přenesená",J1197,0)</f>
        <v>0</v>
      </c>
      <c r="BH1197" s="200">
        <f>IF(N1197="sníž. přenesená",J1197,0)</f>
        <v>0</v>
      </c>
      <c r="BI1197" s="200">
        <f>IF(N1197="nulová",J1197,0)</f>
        <v>0</v>
      </c>
      <c r="BJ1197" s="18" t="s">
        <v>80</v>
      </c>
      <c r="BK1197" s="200">
        <f>ROUND(I1197*H1197,2)</f>
        <v>0</v>
      </c>
      <c r="BL1197" s="18" t="s">
        <v>239</v>
      </c>
      <c r="BM1197" s="199" t="s">
        <v>1962</v>
      </c>
    </row>
    <row r="1198" spans="1:65" s="2" customFormat="1" ht="11.25">
      <c r="A1198" s="35"/>
      <c r="B1198" s="36"/>
      <c r="C1198" s="37"/>
      <c r="D1198" s="201" t="s">
        <v>155</v>
      </c>
      <c r="E1198" s="37"/>
      <c r="F1198" s="202" t="s">
        <v>1963</v>
      </c>
      <c r="G1198" s="37"/>
      <c r="H1198" s="37"/>
      <c r="I1198" s="109"/>
      <c r="J1198" s="37"/>
      <c r="K1198" s="37"/>
      <c r="L1198" s="40"/>
      <c r="M1198" s="203"/>
      <c r="N1198" s="204"/>
      <c r="O1198" s="65"/>
      <c r="P1198" s="65"/>
      <c r="Q1198" s="65"/>
      <c r="R1198" s="65"/>
      <c r="S1198" s="65"/>
      <c r="T1198" s="66"/>
      <c r="U1198" s="35"/>
      <c r="V1198" s="35"/>
      <c r="W1198" s="35"/>
      <c r="X1198" s="35"/>
      <c r="Y1198" s="35"/>
      <c r="Z1198" s="35"/>
      <c r="AA1198" s="35"/>
      <c r="AB1198" s="35"/>
      <c r="AC1198" s="35"/>
      <c r="AD1198" s="35"/>
      <c r="AE1198" s="35"/>
      <c r="AT1198" s="18" t="s">
        <v>155</v>
      </c>
      <c r="AU1198" s="18" t="s">
        <v>82</v>
      </c>
    </row>
    <row r="1199" spans="1:65" s="13" customFormat="1" ht="11.25">
      <c r="B1199" s="205"/>
      <c r="C1199" s="206"/>
      <c r="D1199" s="201" t="s">
        <v>157</v>
      </c>
      <c r="E1199" s="207" t="s">
        <v>19</v>
      </c>
      <c r="F1199" s="208" t="s">
        <v>1939</v>
      </c>
      <c r="G1199" s="206"/>
      <c r="H1199" s="209">
        <v>37.908000000000001</v>
      </c>
      <c r="I1199" s="210"/>
      <c r="J1199" s="206"/>
      <c r="K1199" s="206"/>
      <c r="L1199" s="211"/>
      <c r="M1199" s="212"/>
      <c r="N1199" s="213"/>
      <c r="O1199" s="213"/>
      <c r="P1199" s="213"/>
      <c r="Q1199" s="213"/>
      <c r="R1199" s="213"/>
      <c r="S1199" s="213"/>
      <c r="T1199" s="214"/>
      <c r="AT1199" s="215" t="s">
        <v>157</v>
      </c>
      <c r="AU1199" s="215" t="s">
        <v>82</v>
      </c>
      <c r="AV1199" s="13" t="s">
        <v>82</v>
      </c>
      <c r="AW1199" s="13" t="s">
        <v>33</v>
      </c>
      <c r="AX1199" s="13" t="s">
        <v>72</v>
      </c>
      <c r="AY1199" s="215" t="s">
        <v>146</v>
      </c>
    </row>
    <row r="1200" spans="1:65" s="13" customFormat="1" ht="11.25">
      <c r="B1200" s="205"/>
      <c r="C1200" s="206"/>
      <c r="D1200" s="201" t="s">
        <v>157</v>
      </c>
      <c r="E1200" s="207" t="s">
        <v>19</v>
      </c>
      <c r="F1200" s="208" t="s">
        <v>1940</v>
      </c>
      <c r="G1200" s="206"/>
      <c r="H1200" s="209">
        <v>16.920999999999999</v>
      </c>
      <c r="I1200" s="210"/>
      <c r="J1200" s="206"/>
      <c r="K1200" s="206"/>
      <c r="L1200" s="211"/>
      <c r="M1200" s="212"/>
      <c r="N1200" s="213"/>
      <c r="O1200" s="213"/>
      <c r="P1200" s="213"/>
      <c r="Q1200" s="213"/>
      <c r="R1200" s="213"/>
      <c r="S1200" s="213"/>
      <c r="T1200" s="214"/>
      <c r="AT1200" s="215" t="s">
        <v>157</v>
      </c>
      <c r="AU1200" s="215" t="s">
        <v>82</v>
      </c>
      <c r="AV1200" s="13" t="s">
        <v>82</v>
      </c>
      <c r="AW1200" s="13" t="s">
        <v>33</v>
      </c>
      <c r="AX1200" s="13" t="s">
        <v>72</v>
      </c>
      <c r="AY1200" s="215" t="s">
        <v>146</v>
      </c>
    </row>
    <row r="1201" spans="1:65" s="13" customFormat="1" ht="11.25">
      <c r="B1201" s="205"/>
      <c r="C1201" s="206"/>
      <c r="D1201" s="201" t="s">
        <v>157</v>
      </c>
      <c r="E1201" s="207" t="s">
        <v>19</v>
      </c>
      <c r="F1201" s="208" t="s">
        <v>1941</v>
      </c>
      <c r="G1201" s="206"/>
      <c r="H1201" s="209">
        <v>19.663</v>
      </c>
      <c r="I1201" s="210"/>
      <c r="J1201" s="206"/>
      <c r="K1201" s="206"/>
      <c r="L1201" s="211"/>
      <c r="M1201" s="212"/>
      <c r="N1201" s="213"/>
      <c r="O1201" s="213"/>
      <c r="P1201" s="213"/>
      <c r="Q1201" s="213"/>
      <c r="R1201" s="213"/>
      <c r="S1201" s="213"/>
      <c r="T1201" s="214"/>
      <c r="AT1201" s="215" t="s">
        <v>157</v>
      </c>
      <c r="AU1201" s="215" t="s">
        <v>82</v>
      </c>
      <c r="AV1201" s="13" t="s">
        <v>82</v>
      </c>
      <c r="AW1201" s="13" t="s">
        <v>33</v>
      </c>
      <c r="AX1201" s="13" t="s">
        <v>72</v>
      </c>
      <c r="AY1201" s="215" t="s">
        <v>146</v>
      </c>
    </row>
    <row r="1202" spans="1:65" s="13" customFormat="1" ht="11.25">
      <c r="B1202" s="205"/>
      <c r="C1202" s="206"/>
      <c r="D1202" s="201" t="s">
        <v>157</v>
      </c>
      <c r="E1202" s="207" t="s">
        <v>19</v>
      </c>
      <c r="F1202" s="208" t="s">
        <v>1942</v>
      </c>
      <c r="G1202" s="206"/>
      <c r="H1202" s="209">
        <v>44.75</v>
      </c>
      <c r="I1202" s="210"/>
      <c r="J1202" s="206"/>
      <c r="K1202" s="206"/>
      <c r="L1202" s="211"/>
      <c r="M1202" s="212"/>
      <c r="N1202" s="213"/>
      <c r="O1202" s="213"/>
      <c r="P1202" s="213"/>
      <c r="Q1202" s="213"/>
      <c r="R1202" s="213"/>
      <c r="S1202" s="213"/>
      <c r="T1202" s="214"/>
      <c r="AT1202" s="215" t="s">
        <v>157</v>
      </c>
      <c r="AU1202" s="215" t="s">
        <v>82</v>
      </c>
      <c r="AV1202" s="13" t="s">
        <v>82</v>
      </c>
      <c r="AW1202" s="13" t="s">
        <v>33</v>
      </c>
      <c r="AX1202" s="13" t="s">
        <v>72</v>
      </c>
      <c r="AY1202" s="215" t="s">
        <v>146</v>
      </c>
    </row>
    <row r="1203" spans="1:65" s="13" customFormat="1" ht="11.25">
      <c r="B1203" s="205"/>
      <c r="C1203" s="206"/>
      <c r="D1203" s="201" t="s">
        <v>157</v>
      </c>
      <c r="E1203" s="207" t="s">
        <v>19</v>
      </c>
      <c r="F1203" s="208" t="s">
        <v>1943</v>
      </c>
      <c r="G1203" s="206"/>
      <c r="H1203" s="209">
        <v>14.026999999999999</v>
      </c>
      <c r="I1203" s="210"/>
      <c r="J1203" s="206"/>
      <c r="K1203" s="206"/>
      <c r="L1203" s="211"/>
      <c r="M1203" s="212"/>
      <c r="N1203" s="213"/>
      <c r="O1203" s="213"/>
      <c r="P1203" s="213"/>
      <c r="Q1203" s="213"/>
      <c r="R1203" s="213"/>
      <c r="S1203" s="213"/>
      <c r="T1203" s="214"/>
      <c r="AT1203" s="215" t="s">
        <v>157</v>
      </c>
      <c r="AU1203" s="215" t="s">
        <v>82</v>
      </c>
      <c r="AV1203" s="13" t="s">
        <v>82</v>
      </c>
      <c r="AW1203" s="13" t="s">
        <v>33</v>
      </c>
      <c r="AX1203" s="13" t="s">
        <v>72</v>
      </c>
      <c r="AY1203" s="215" t="s">
        <v>146</v>
      </c>
    </row>
    <row r="1204" spans="1:65" s="13" customFormat="1" ht="11.25">
      <c r="B1204" s="205"/>
      <c r="C1204" s="206"/>
      <c r="D1204" s="201" t="s">
        <v>157</v>
      </c>
      <c r="E1204" s="207" t="s">
        <v>19</v>
      </c>
      <c r="F1204" s="208" t="s">
        <v>1944</v>
      </c>
      <c r="G1204" s="206"/>
      <c r="H1204" s="209">
        <v>9.4499999999999993</v>
      </c>
      <c r="I1204" s="210"/>
      <c r="J1204" s="206"/>
      <c r="K1204" s="206"/>
      <c r="L1204" s="211"/>
      <c r="M1204" s="212"/>
      <c r="N1204" s="213"/>
      <c r="O1204" s="213"/>
      <c r="P1204" s="213"/>
      <c r="Q1204" s="213"/>
      <c r="R1204" s="213"/>
      <c r="S1204" s="213"/>
      <c r="T1204" s="214"/>
      <c r="AT1204" s="215" t="s">
        <v>157</v>
      </c>
      <c r="AU1204" s="215" t="s">
        <v>82</v>
      </c>
      <c r="AV1204" s="13" t="s">
        <v>82</v>
      </c>
      <c r="AW1204" s="13" t="s">
        <v>33</v>
      </c>
      <c r="AX1204" s="13" t="s">
        <v>72</v>
      </c>
      <c r="AY1204" s="215" t="s">
        <v>146</v>
      </c>
    </row>
    <row r="1205" spans="1:65" s="13" customFormat="1" ht="11.25">
      <c r="B1205" s="205"/>
      <c r="C1205" s="206"/>
      <c r="D1205" s="201" t="s">
        <v>157</v>
      </c>
      <c r="E1205" s="207" t="s">
        <v>19</v>
      </c>
      <c r="F1205" s="208" t="s">
        <v>1945</v>
      </c>
      <c r="G1205" s="206"/>
      <c r="H1205" s="209">
        <v>6.1429999999999998</v>
      </c>
      <c r="I1205" s="210"/>
      <c r="J1205" s="206"/>
      <c r="K1205" s="206"/>
      <c r="L1205" s="211"/>
      <c r="M1205" s="212"/>
      <c r="N1205" s="213"/>
      <c r="O1205" s="213"/>
      <c r="P1205" s="213"/>
      <c r="Q1205" s="213"/>
      <c r="R1205" s="213"/>
      <c r="S1205" s="213"/>
      <c r="T1205" s="214"/>
      <c r="AT1205" s="215" t="s">
        <v>157</v>
      </c>
      <c r="AU1205" s="215" t="s">
        <v>82</v>
      </c>
      <c r="AV1205" s="13" t="s">
        <v>82</v>
      </c>
      <c r="AW1205" s="13" t="s">
        <v>33</v>
      </c>
      <c r="AX1205" s="13" t="s">
        <v>72</v>
      </c>
      <c r="AY1205" s="215" t="s">
        <v>146</v>
      </c>
    </row>
    <row r="1206" spans="1:65" s="13" customFormat="1" ht="11.25">
      <c r="B1206" s="205"/>
      <c r="C1206" s="206"/>
      <c r="D1206" s="201" t="s">
        <v>157</v>
      </c>
      <c r="E1206" s="207" t="s">
        <v>19</v>
      </c>
      <c r="F1206" s="208" t="s">
        <v>1946</v>
      </c>
      <c r="G1206" s="206"/>
      <c r="H1206" s="209">
        <v>9</v>
      </c>
      <c r="I1206" s="210"/>
      <c r="J1206" s="206"/>
      <c r="K1206" s="206"/>
      <c r="L1206" s="211"/>
      <c r="M1206" s="212"/>
      <c r="N1206" s="213"/>
      <c r="O1206" s="213"/>
      <c r="P1206" s="213"/>
      <c r="Q1206" s="213"/>
      <c r="R1206" s="213"/>
      <c r="S1206" s="213"/>
      <c r="T1206" s="214"/>
      <c r="AT1206" s="215" t="s">
        <v>157</v>
      </c>
      <c r="AU1206" s="215" t="s">
        <v>82</v>
      </c>
      <c r="AV1206" s="13" t="s">
        <v>82</v>
      </c>
      <c r="AW1206" s="13" t="s">
        <v>33</v>
      </c>
      <c r="AX1206" s="13" t="s">
        <v>72</v>
      </c>
      <c r="AY1206" s="215" t="s">
        <v>146</v>
      </c>
    </row>
    <row r="1207" spans="1:65" s="2" customFormat="1" ht="16.5" customHeight="1">
      <c r="A1207" s="35"/>
      <c r="B1207" s="36"/>
      <c r="C1207" s="188" t="s">
        <v>1964</v>
      </c>
      <c r="D1207" s="188" t="s">
        <v>148</v>
      </c>
      <c r="E1207" s="189" t="s">
        <v>1965</v>
      </c>
      <c r="F1207" s="190" t="s">
        <v>1966</v>
      </c>
      <c r="G1207" s="191" t="s">
        <v>464</v>
      </c>
      <c r="H1207" s="192">
        <v>21.85</v>
      </c>
      <c r="I1207" s="193"/>
      <c r="J1207" s="194">
        <f>ROUND(I1207*H1207,2)</f>
        <v>0</v>
      </c>
      <c r="K1207" s="190" t="s">
        <v>152</v>
      </c>
      <c r="L1207" s="40"/>
      <c r="M1207" s="195" t="s">
        <v>19</v>
      </c>
      <c r="N1207" s="196" t="s">
        <v>43</v>
      </c>
      <c r="O1207" s="65"/>
      <c r="P1207" s="197">
        <f>O1207*H1207</f>
        <v>0</v>
      </c>
      <c r="Q1207" s="197">
        <v>3.1E-4</v>
      </c>
      <c r="R1207" s="197">
        <f>Q1207*H1207</f>
        <v>6.7735E-3</v>
      </c>
      <c r="S1207" s="197">
        <v>0</v>
      </c>
      <c r="T1207" s="198">
        <f>S1207*H1207</f>
        <v>0</v>
      </c>
      <c r="U1207" s="35"/>
      <c r="V1207" s="35"/>
      <c r="W1207" s="35"/>
      <c r="X1207" s="35"/>
      <c r="Y1207" s="35"/>
      <c r="Z1207" s="35"/>
      <c r="AA1207" s="35"/>
      <c r="AB1207" s="35"/>
      <c r="AC1207" s="35"/>
      <c r="AD1207" s="35"/>
      <c r="AE1207" s="35"/>
      <c r="AR1207" s="199" t="s">
        <v>239</v>
      </c>
      <c r="AT1207" s="199" t="s">
        <v>148</v>
      </c>
      <c r="AU1207" s="199" t="s">
        <v>82</v>
      </c>
      <c r="AY1207" s="18" t="s">
        <v>146</v>
      </c>
      <c r="BE1207" s="200">
        <f>IF(N1207="základní",J1207,0)</f>
        <v>0</v>
      </c>
      <c r="BF1207" s="200">
        <f>IF(N1207="snížená",J1207,0)</f>
        <v>0</v>
      </c>
      <c r="BG1207" s="200">
        <f>IF(N1207="zákl. přenesená",J1207,0)</f>
        <v>0</v>
      </c>
      <c r="BH1207" s="200">
        <f>IF(N1207="sníž. přenesená",J1207,0)</f>
        <v>0</v>
      </c>
      <c r="BI1207" s="200">
        <f>IF(N1207="nulová",J1207,0)</f>
        <v>0</v>
      </c>
      <c r="BJ1207" s="18" t="s">
        <v>80</v>
      </c>
      <c r="BK1207" s="200">
        <f>ROUND(I1207*H1207,2)</f>
        <v>0</v>
      </c>
      <c r="BL1207" s="18" t="s">
        <v>239</v>
      </c>
      <c r="BM1207" s="199" t="s">
        <v>1967</v>
      </c>
    </row>
    <row r="1208" spans="1:65" s="2" customFormat="1" ht="11.25">
      <c r="A1208" s="35"/>
      <c r="B1208" s="36"/>
      <c r="C1208" s="37"/>
      <c r="D1208" s="201" t="s">
        <v>155</v>
      </c>
      <c r="E1208" s="37"/>
      <c r="F1208" s="202" t="s">
        <v>1968</v>
      </c>
      <c r="G1208" s="37"/>
      <c r="H1208" s="37"/>
      <c r="I1208" s="109"/>
      <c r="J1208" s="37"/>
      <c r="K1208" s="37"/>
      <c r="L1208" s="40"/>
      <c r="M1208" s="203"/>
      <c r="N1208" s="204"/>
      <c r="O1208" s="65"/>
      <c r="P1208" s="65"/>
      <c r="Q1208" s="65"/>
      <c r="R1208" s="65"/>
      <c r="S1208" s="65"/>
      <c r="T1208" s="66"/>
      <c r="U1208" s="35"/>
      <c r="V1208" s="35"/>
      <c r="W1208" s="35"/>
      <c r="X1208" s="35"/>
      <c r="Y1208" s="35"/>
      <c r="Z1208" s="35"/>
      <c r="AA1208" s="35"/>
      <c r="AB1208" s="35"/>
      <c r="AC1208" s="35"/>
      <c r="AD1208" s="35"/>
      <c r="AE1208" s="35"/>
      <c r="AT1208" s="18" t="s">
        <v>155</v>
      </c>
      <c r="AU1208" s="18" t="s">
        <v>82</v>
      </c>
    </row>
    <row r="1209" spans="1:65" s="13" customFormat="1" ht="11.25">
      <c r="B1209" s="205"/>
      <c r="C1209" s="206"/>
      <c r="D1209" s="201" t="s">
        <v>157</v>
      </c>
      <c r="E1209" s="207" t="s">
        <v>19</v>
      </c>
      <c r="F1209" s="208" t="s">
        <v>1969</v>
      </c>
      <c r="G1209" s="206"/>
      <c r="H1209" s="209">
        <v>9.9</v>
      </c>
      <c r="I1209" s="210"/>
      <c r="J1209" s="206"/>
      <c r="K1209" s="206"/>
      <c r="L1209" s="211"/>
      <c r="M1209" s="212"/>
      <c r="N1209" s="213"/>
      <c r="O1209" s="213"/>
      <c r="P1209" s="213"/>
      <c r="Q1209" s="213"/>
      <c r="R1209" s="213"/>
      <c r="S1209" s="213"/>
      <c r="T1209" s="214"/>
      <c r="AT1209" s="215" t="s">
        <v>157</v>
      </c>
      <c r="AU1209" s="215" t="s">
        <v>82</v>
      </c>
      <c r="AV1209" s="13" t="s">
        <v>82</v>
      </c>
      <c r="AW1209" s="13" t="s">
        <v>33</v>
      </c>
      <c r="AX1209" s="13" t="s">
        <v>72</v>
      </c>
      <c r="AY1209" s="215" t="s">
        <v>146</v>
      </c>
    </row>
    <row r="1210" spans="1:65" s="13" customFormat="1" ht="11.25">
      <c r="B1210" s="205"/>
      <c r="C1210" s="206"/>
      <c r="D1210" s="201" t="s">
        <v>157</v>
      </c>
      <c r="E1210" s="207" t="s">
        <v>19</v>
      </c>
      <c r="F1210" s="208" t="s">
        <v>1970</v>
      </c>
      <c r="G1210" s="206"/>
      <c r="H1210" s="209">
        <v>11.95</v>
      </c>
      <c r="I1210" s="210"/>
      <c r="J1210" s="206"/>
      <c r="K1210" s="206"/>
      <c r="L1210" s="211"/>
      <c r="M1210" s="212"/>
      <c r="N1210" s="213"/>
      <c r="O1210" s="213"/>
      <c r="P1210" s="213"/>
      <c r="Q1210" s="213"/>
      <c r="R1210" s="213"/>
      <c r="S1210" s="213"/>
      <c r="T1210" s="214"/>
      <c r="AT1210" s="215" t="s">
        <v>157</v>
      </c>
      <c r="AU1210" s="215" t="s">
        <v>82</v>
      </c>
      <c r="AV1210" s="13" t="s">
        <v>82</v>
      </c>
      <c r="AW1210" s="13" t="s">
        <v>33</v>
      </c>
      <c r="AX1210" s="13" t="s">
        <v>72</v>
      </c>
      <c r="AY1210" s="215" t="s">
        <v>146</v>
      </c>
    </row>
    <row r="1211" spans="1:65" s="2" customFormat="1" ht="16.5" customHeight="1">
      <c r="A1211" s="35"/>
      <c r="B1211" s="36"/>
      <c r="C1211" s="188" t="s">
        <v>1971</v>
      </c>
      <c r="D1211" s="188" t="s">
        <v>148</v>
      </c>
      <c r="E1211" s="189" t="s">
        <v>1972</v>
      </c>
      <c r="F1211" s="190" t="s">
        <v>1973</v>
      </c>
      <c r="G1211" s="191" t="s">
        <v>464</v>
      </c>
      <c r="H1211" s="192">
        <v>97.54</v>
      </c>
      <c r="I1211" s="193"/>
      <c r="J1211" s="194">
        <f>ROUND(I1211*H1211,2)</f>
        <v>0</v>
      </c>
      <c r="K1211" s="190" t="s">
        <v>152</v>
      </c>
      <c r="L1211" s="40"/>
      <c r="M1211" s="195" t="s">
        <v>19</v>
      </c>
      <c r="N1211" s="196" t="s">
        <v>43</v>
      </c>
      <c r="O1211" s="65"/>
      <c r="P1211" s="197">
        <f>O1211*H1211</f>
        <v>0</v>
      </c>
      <c r="Q1211" s="197">
        <v>2.5999999999999998E-4</v>
      </c>
      <c r="R1211" s="197">
        <f>Q1211*H1211</f>
        <v>2.5360399999999998E-2</v>
      </c>
      <c r="S1211" s="197">
        <v>0</v>
      </c>
      <c r="T1211" s="198">
        <f>S1211*H1211</f>
        <v>0</v>
      </c>
      <c r="U1211" s="35"/>
      <c r="V1211" s="35"/>
      <c r="W1211" s="35"/>
      <c r="X1211" s="35"/>
      <c r="Y1211" s="35"/>
      <c r="Z1211" s="35"/>
      <c r="AA1211" s="35"/>
      <c r="AB1211" s="35"/>
      <c r="AC1211" s="35"/>
      <c r="AD1211" s="35"/>
      <c r="AE1211" s="35"/>
      <c r="AR1211" s="199" t="s">
        <v>239</v>
      </c>
      <c r="AT1211" s="199" t="s">
        <v>148</v>
      </c>
      <c r="AU1211" s="199" t="s">
        <v>82</v>
      </c>
      <c r="AY1211" s="18" t="s">
        <v>146</v>
      </c>
      <c r="BE1211" s="200">
        <f>IF(N1211="základní",J1211,0)</f>
        <v>0</v>
      </c>
      <c r="BF1211" s="200">
        <f>IF(N1211="snížená",J1211,0)</f>
        <v>0</v>
      </c>
      <c r="BG1211" s="200">
        <f>IF(N1211="zákl. přenesená",J1211,0)</f>
        <v>0</v>
      </c>
      <c r="BH1211" s="200">
        <f>IF(N1211="sníž. přenesená",J1211,0)</f>
        <v>0</v>
      </c>
      <c r="BI1211" s="200">
        <f>IF(N1211="nulová",J1211,0)</f>
        <v>0</v>
      </c>
      <c r="BJ1211" s="18" t="s">
        <v>80</v>
      </c>
      <c r="BK1211" s="200">
        <f>ROUND(I1211*H1211,2)</f>
        <v>0</v>
      </c>
      <c r="BL1211" s="18" t="s">
        <v>239</v>
      </c>
      <c r="BM1211" s="199" t="s">
        <v>1974</v>
      </c>
    </row>
    <row r="1212" spans="1:65" s="2" customFormat="1" ht="11.25">
      <c r="A1212" s="35"/>
      <c r="B1212" s="36"/>
      <c r="C1212" s="37"/>
      <c r="D1212" s="201" t="s">
        <v>155</v>
      </c>
      <c r="E1212" s="37"/>
      <c r="F1212" s="202" t="s">
        <v>1975</v>
      </c>
      <c r="G1212" s="37"/>
      <c r="H1212" s="37"/>
      <c r="I1212" s="109"/>
      <c r="J1212" s="37"/>
      <c r="K1212" s="37"/>
      <c r="L1212" s="40"/>
      <c r="M1212" s="203"/>
      <c r="N1212" s="204"/>
      <c r="O1212" s="65"/>
      <c r="P1212" s="65"/>
      <c r="Q1212" s="65"/>
      <c r="R1212" s="65"/>
      <c r="S1212" s="65"/>
      <c r="T1212" s="66"/>
      <c r="U1212" s="35"/>
      <c r="V1212" s="35"/>
      <c r="W1212" s="35"/>
      <c r="X1212" s="35"/>
      <c r="Y1212" s="35"/>
      <c r="Z1212" s="35"/>
      <c r="AA1212" s="35"/>
      <c r="AB1212" s="35"/>
      <c r="AC1212" s="35"/>
      <c r="AD1212" s="35"/>
      <c r="AE1212" s="35"/>
      <c r="AT1212" s="18" t="s">
        <v>155</v>
      </c>
      <c r="AU1212" s="18" t="s">
        <v>82</v>
      </c>
    </row>
    <row r="1213" spans="1:65" s="13" customFormat="1" ht="11.25">
      <c r="B1213" s="205"/>
      <c r="C1213" s="206"/>
      <c r="D1213" s="201" t="s">
        <v>157</v>
      </c>
      <c r="E1213" s="207" t="s">
        <v>19</v>
      </c>
      <c r="F1213" s="208" t="s">
        <v>1976</v>
      </c>
      <c r="G1213" s="206"/>
      <c r="H1213" s="209">
        <v>18.899999999999999</v>
      </c>
      <c r="I1213" s="210"/>
      <c r="J1213" s="206"/>
      <c r="K1213" s="206"/>
      <c r="L1213" s="211"/>
      <c r="M1213" s="212"/>
      <c r="N1213" s="213"/>
      <c r="O1213" s="213"/>
      <c r="P1213" s="213"/>
      <c r="Q1213" s="213"/>
      <c r="R1213" s="213"/>
      <c r="S1213" s="213"/>
      <c r="T1213" s="214"/>
      <c r="AT1213" s="215" t="s">
        <v>157</v>
      </c>
      <c r="AU1213" s="215" t="s">
        <v>82</v>
      </c>
      <c r="AV1213" s="13" t="s">
        <v>82</v>
      </c>
      <c r="AW1213" s="13" t="s">
        <v>33</v>
      </c>
      <c r="AX1213" s="13" t="s">
        <v>72</v>
      </c>
      <c r="AY1213" s="215" t="s">
        <v>146</v>
      </c>
    </row>
    <row r="1214" spans="1:65" s="13" customFormat="1" ht="11.25">
      <c r="B1214" s="205"/>
      <c r="C1214" s="206"/>
      <c r="D1214" s="201" t="s">
        <v>157</v>
      </c>
      <c r="E1214" s="207" t="s">
        <v>19</v>
      </c>
      <c r="F1214" s="208" t="s">
        <v>1977</v>
      </c>
      <c r="G1214" s="206"/>
      <c r="H1214" s="209">
        <v>8.4499999999999993</v>
      </c>
      <c r="I1214" s="210"/>
      <c r="J1214" s="206"/>
      <c r="K1214" s="206"/>
      <c r="L1214" s="211"/>
      <c r="M1214" s="212"/>
      <c r="N1214" s="213"/>
      <c r="O1214" s="213"/>
      <c r="P1214" s="213"/>
      <c r="Q1214" s="213"/>
      <c r="R1214" s="213"/>
      <c r="S1214" s="213"/>
      <c r="T1214" s="214"/>
      <c r="AT1214" s="215" t="s">
        <v>157</v>
      </c>
      <c r="AU1214" s="215" t="s">
        <v>82</v>
      </c>
      <c r="AV1214" s="13" t="s">
        <v>82</v>
      </c>
      <c r="AW1214" s="13" t="s">
        <v>33</v>
      </c>
      <c r="AX1214" s="13" t="s">
        <v>72</v>
      </c>
      <c r="AY1214" s="215" t="s">
        <v>146</v>
      </c>
    </row>
    <row r="1215" spans="1:65" s="13" customFormat="1" ht="11.25">
      <c r="B1215" s="205"/>
      <c r="C1215" s="206"/>
      <c r="D1215" s="201" t="s">
        <v>157</v>
      </c>
      <c r="E1215" s="207" t="s">
        <v>19</v>
      </c>
      <c r="F1215" s="208" t="s">
        <v>1978</v>
      </c>
      <c r="G1215" s="206"/>
      <c r="H1215" s="209">
        <v>9.8000000000000007</v>
      </c>
      <c r="I1215" s="210"/>
      <c r="J1215" s="206"/>
      <c r="K1215" s="206"/>
      <c r="L1215" s="211"/>
      <c r="M1215" s="212"/>
      <c r="N1215" s="213"/>
      <c r="O1215" s="213"/>
      <c r="P1215" s="213"/>
      <c r="Q1215" s="213"/>
      <c r="R1215" s="213"/>
      <c r="S1215" s="213"/>
      <c r="T1215" s="214"/>
      <c r="AT1215" s="215" t="s">
        <v>157</v>
      </c>
      <c r="AU1215" s="215" t="s">
        <v>82</v>
      </c>
      <c r="AV1215" s="13" t="s">
        <v>82</v>
      </c>
      <c r="AW1215" s="13" t="s">
        <v>33</v>
      </c>
      <c r="AX1215" s="13" t="s">
        <v>72</v>
      </c>
      <c r="AY1215" s="215" t="s">
        <v>146</v>
      </c>
    </row>
    <row r="1216" spans="1:65" s="13" customFormat="1" ht="11.25">
      <c r="B1216" s="205"/>
      <c r="C1216" s="206"/>
      <c r="D1216" s="201" t="s">
        <v>157</v>
      </c>
      <c r="E1216" s="207" t="s">
        <v>19</v>
      </c>
      <c r="F1216" s="208" t="s">
        <v>1979</v>
      </c>
      <c r="G1216" s="206"/>
      <c r="H1216" s="209">
        <v>22.3</v>
      </c>
      <c r="I1216" s="210"/>
      <c r="J1216" s="206"/>
      <c r="K1216" s="206"/>
      <c r="L1216" s="211"/>
      <c r="M1216" s="212"/>
      <c r="N1216" s="213"/>
      <c r="O1216" s="213"/>
      <c r="P1216" s="213"/>
      <c r="Q1216" s="213"/>
      <c r="R1216" s="213"/>
      <c r="S1216" s="213"/>
      <c r="T1216" s="214"/>
      <c r="AT1216" s="215" t="s">
        <v>157</v>
      </c>
      <c r="AU1216" s="215" t="s">
        <v>82</v>
      </c>
      <c r="AV1216" s="13" t="s">
        <v>82</v>
      </c>
      <c r="AW1216" s="13" t="s">
        <v>33</v>
      </c>
      <c r="AX1216" s="13" t="s">
        <v>72</v>
      </c>
      <c r="AY1216" s="215" t="s">
        <v>146</v>
      </c>
    </row>
    <row r="1217" spans="1:65" s="13" customFormat="1" ht="11.25">
      <c r="B1217" s="205"/>
      <c r="C1217" s="206"/>
      <c r="D1217" s="201" t="s">
        <v>157</v>
      </c>
      <c r="E1217" s="207" t="s">
        <v>19</v>
      </c>
      <c r="F1217" s="208" t="s">
        <v>1980</v>
      </c>
      <c r="G1217" s="206"/>
      <c r="H1217" s="209">
        <v>7</v>
      </c>
      <c r="I1217" s="210"/>
      <c r="J1217" s="206"/>
      <c r="K1217" s="206"/>
      <c r="L1217" s="211"/>
      <c r="M1217" s="212"/>
      <c r="N1217" s="213"/>
      <c r="O1217" s="213"/>
      <c r="P1217" s="213"/>
      <c r="Q1217" s="213"/>
      <c r="R1217" s="213"/>
      <c r="S1217" s="213"/>
      <c r="T1217" s="214"/>
      <c r="AT1217" s="215" t="s">
        <v>157</v>
      </c>
      <c r="AU1217" s="215" t="s">
        <v>82</v>
      </c>
      <c r="AV1217" s="13" t="s">
        <v>82</v>
      </c>
      <c r="AW1217" s="13" t="s">
        <v>33</v>
      </c>
      <c r="AX1217" s="13" t="s">
        <v>72</v>
      </c>
      <c r="AY1217" s="215" t="s">
        <v>146</v>
      </c>
    </row>
    <row r="1218" spans="1:65" s="13" customFormat="1" ht="11.25">
      <c r="B1218" s="205"/>
      <c r="C1218" s="206"/>
      <c r="D1218" s="201" t="s">
        <v>157</v>
      </c>
      <c r="E1218" s="207" t="s">
        <v>19</v>
      </c>
      <c r="F1218" s="208" t="s">
        <v>1981</v>
      </c>
      <c r="G1218" s="206"/>
      <c r="H1218" s="209">
        <v>6.3</v>
      </c>
      <c r="I1218" s="210"/>
      <c r="J1218" s="206"/>
      <c r="K1218" s="206"/>
      <c r="L1218" s="211"/>
      <c r="M1218" s="212"/>
      <c r="N1218" s="213"/>
      <c r="O1218" s="213"/>
      <c r="P1218" s="213"/>
      <c r="Q1218" s="213"/>
      <c r="R1218" s="213"/>
      <c r="S1218" s="213"/>
      <c r="T1218" s="214"/>
      <c r="AT1218" s="215" t="s">
        <v>157</v>
      </c>
      <c r="AU1218" s="215" t="s">
        <v>82</v>
      </c>
      <c r="AV1218" s="13" t="s">
        <v>82</v>
      </c>
      <c r="AW1218" s="13" t="s">
        <v>33</v>
      </c>
      <c r="AX1218" s="13" t="s">
        <v>72</v>
      </c>
      <c r="AY1218" s="215" t="s">
        <v>146</v>
      </c>
    </row>
    <row r="1219" spans="1:65" s="13" customFormat="1" ht="11.25">
      <c r="B1219" s="205"/>
      <c r="C1219" s="206"/>
      <c r="D1219" s="201" t="s">
        <v>157</v>
      </c>
      <c r="E1219" s="207" t="s">
        <v>19</v>
      </c>
      <c r="F1219" s="208" t="s">
        <v>1982</v>
      </c>
      <c r="G1219" s="206"/>
      <c r="H1219" s="209">
        <v>9.7899999999999991</v>
      </c>
      <c r="I1219" s="210"/>
      <c r="J1219" s="206"/>
      <c r="K1219" s="206"/>
      <c r="L1219" s="211"/>
      <c r="M1219" s="212"/>
      <c r="N1219" s="213"/>
      <c r="O1219" s="213"/>
      <c r="P1219" s="213"/>
      <c r="Q1219" s="213"/>
      <c r="R1219" s="213"/>
      <c r="S1219" s="213"/>
      <c r="T1219" s="214"/>
      <c r="AT1219" s="215" t="s">
        <v>157</v>
      </c>
      <c r="AU1219" s="215" t="s">
        <v>82</v>
      </c>
      <c r="AV1219" s="13" t="s">
        <v>82</v>
      </c>
      <c r="AW1219" s="13" t="s">
        <v>33</v>
      </c>
      <c r="AX1219" s="13" t="s">
        <v>72</v>
      </c>
      <c r="AY1219" s="215" t="s">
        <v>146</v>
      </c>
    </row>
    <row r="1220" spans="1:65" s="13" customFormat="1" ht="11.25">
      <c r="B1220" s="205"/>
      <c r="C1220" s="206"/>
      <c r="D1220" s="201" t="s">
        <v>157</v>
      </c>
      <c r="E1220" s="207" t="s">
        <v>19</v>
      </c>
      <c r="F1220" s="208" t="s">
        <v>1983</v>
      </c>
      <c r="G1220" s="206"/>
      <c r="H1220" s="209">
        <v>15</v>
      </c>
      <c r="I1220" s="210"/>
      <c r="J1220" s="206"/>
      <c r="K1220" s="206"/>
      <c r="L1220" s="211"/>
      <c r="M1220" s="212"/>
      <c r="N1220" s="213"/>
      <c r="O1220" s="213"/>
      <c r="P1220" s="213"/>
      <c r="Q1220" s="213"/>
      <c r="R1220" s="213"/>
      <c r="S1220" s="213"/>
      <c r="T1220" s="214"/>
      <c r="AT1220" s="215" t="s">
        <v>157</v>
      </c>
      <c r="AU1220" s="215" t="s">
        <v>82</v>
      </c>
      <c r="AV1220" s="13" t="s">
        <v>82</v>
      </c>
      <c r="AW1220" s="13" t="s">
        <v>33</v>
      </c>
      <c r="AX1220" s="13" t="s">
        <v>72</v>
      </c>
      <c r="AY1220" s="215" t="s">
        <v>146</v>
      </c>
    </row>
    <row r="1221" spans="1:65" s="2" customFormat="1" ht="16.5" customHeight="1">
      <c r="A1221" s="35"/>
      <c r="B1221" s="36"/>
      <c r="C1221" s="188" t="s">
        <v>1984</v>
      </c>
      <c r="D1221" s="188" t="s">
        <v>148</v>
      </c>
      <c r="E1221" s="189" t="s">
        <v>1985</v>
      </c>
      <c r="F1221" s="190" t="s">
        <v>1986</v>
      </c>
      <c r="G1221" s="191" t="s">
        <v>151</v>
      </c>
      <c r="H1221" s="192">
        <v>157.86199999999999</v>
      </c>
      <c r="I1221" s="193"/>
      <c r="J1221" s="194">
        <f>ROUND(I1221*H1221,2)</f>
        <v>0</v>
      </c>
      <c r="K1221" s="190" t="s">
        <v>152</v>
      </c>
      <c r="L1221" s="40"/>
      <c r="M1221" s="195" t="s">
        <v>19</v>
      </c>
      <c r="N1221" s="196" t="s">
        <v>43</v>
      </c>
      <c r="O1221" s="65"/>
      <c r="P1221" s="197">
        <f>O1221*H1221</f>
        <v>0</v>
      </c>
      <c r="Q1221" s="197">
        <v>2.9999999999999997E-4</v>
      </c>
      <c r="R1221" s="197">
        <f>Q1221*H1221</f>
        <v>4.7358599999999994E-2</v>
      </c>
      <c r="S1221" s="197">
        <v>0</v>
      </c>
      <c r="T1221" s="198">
        <f>S1221*H1221</f>
        <v>0</v>
      </c>
      <c r="U1221" s="35"/>
      <c r="V1221" s="35"/>
      <c r="W1221" s="35"/>
      <c r="X1221" s="35"/>
      <c r="Y1221" s="35"/>
      <c r="Z1221" s="35"/>
      <c r="AA1221" s="35"/>
      <c r="AB1221" s="35"/>
      <c r="AC1221" s="35"/>
      <c r="AD1221" s="35"/>
      <c r="AE1221" s="35"/>
      <c r="AR1221" s="199" t="s">
        <v>239</v>
      </c>
      <c r="AT1221" s="199" t="s">
        <v>148</v>
      </c>
      <c r="AU1221" s="199" t="s">
        <v>82</v>
      </c>
      <c r="AY1221" s="18" t="s">
        <v>146</v>
      </c>
      <c r="BE1221" s="200">
        <f>IF(N1221="základní",J1221,0)</f>
        <v>0</v>
      </c>
      <c r="BF1221" s="200">
        <f>IF(N1221="snížená",J1221,0)</f>
        <v>0</v>
      </c>
      <c r="BG1221" s="200">
        <f>IF(N1221="zákl. přenesená",J1221,0)</f>
        <v>0</v>
      </c>
      <c r="BH1221" s="200">
        <f>IF(N1221="sníž. přenesená",J1221,0)</f>
        <v>0</v>
      </c>
      <c r="BI1221" s="200">
        <f>IF(N1221="nulová",J1221,0)</f>
        <v>0</v>
      </c>
      <c r="BJ1221" s="18" t="s">
        <v>80</v>
      </c>
      <c r="BK1221" s="200">
        <f>ROUND(I1221*H1221,2)</f>
        <v>0</v>
      </c>
      <c r="BL1221" s="18" t="s">
        <v>239</v>
      </c>
      <c r="BM1221" s="199" t="s">
        <v>1987</v>
      </c>
    </row>
    <row r="1222" spans="1:65" s="2" customFormat="1" ht="11.25">
      <c r="A1222" s="35"/>
      <c r="B1222" s="36"/>
      <c r="C1222" s="37"/>
      <c r="D1222" s="201" t="s">
        <v>155</v>
      </c>
      <c r="E1222" s="37"/>
      <c r="F1222" s="202" t="s">
        <v>1988</v>
      </c>
      <c r="G1222" s="37"/>
      <c r="H1222" s="37"/>
      <c r="I1222" s="109"/>
      <c r="J1222" s="37"/>
      <c r="K1222" s="37"/>
      <c r="L1222" s="40"/>
      <c r="M1222" s="203"/>
      <c r="N1222" s="204"/>
      <c r="O1222" s="65"/>
      <c r="P1222" s="65"/>
      <c r="Q1222" s="65"/>
      <c r="R1222" s="65"/>
      <c r="S1222" s="65"/>
      <c r="T1222" s="66"/>
      <c r="U1222" s="35"/>
      <c r="V1222" s="35"/>
      <c r="W1222" s="35"/>
      <c r="X1222" s="35"/>
      <c r="Y1222" s="35"/>
      <c r="Z1222" s="35"/>
      <c r="AA1222" s="35"/>
      <c r="AB1222" s="35"/>
      <c r="AC1222" s="35"/>
      <c r="AD1222" s="35"/>
      <c r="AE1222" s="35"/>
      <c r="AT1222" s="18" t="s">
        <v>155</v>
      </c>
      <c r="AU1222" s="18" t="s">
        <v>82</v>
      </c>
    </row>
    <row r="1223" spans="1:65" s="13" customFormat="1" ht="11.25">
      <c r="B1223" s="205"/>
      <c r="C1223" s="206"/>
      <c r="D1223" s="201" t="s">
        <v>157</v>
      </c>
      <c r="E1223" s="207" t="s">
        <v>19</v>
      </c>
      <c r="F1223" s="208" t="s">
        <v>1939</v>
      </c>
      <c r="G1223" s="206"/>
      <c r="H1223" s="209">
        <v>37.908000000000001</v>
      </c>
      <c r="I1223" s="210"/>
      <c r="J1223" s="206"/>
      <c r="K1223" s="206"/>
      <c r="L1223" s="211"/>
      <c r="M1223" s="212"/>
      <c r="N1223" s="213"/>
      <c r="O1223" s="213"/>
      <c r="P1223" s="213"/>
      <c r="Q1223" s="213"/>
      <c r="R1223" s="213"/>
      <c r="S1223" s="213"/>
      <c r="T1223" s="214"/>
      <c r="AT1223" s="215" t="s">
        <v>157</v>
      </c>
      <c r="AU1223" s="215" t="s">
        <v>82</v>
      </c>
      <c r="AV1223" s="13" t="s">
        <v>82</v>
      </c>
      <c r="AW1223" s="13" t="s">
        <v>33</v>
      </c>
      <c r="AX1223" s="13" t="s">
        <v>72</v>
      </c>
      <c r="AY1223" s="215" t="s">
        <v>146</v>
      </c>
    </row>
    <row r="1224" spans="1:65" s="13" customFormat="1" ht="11.25">
      <c r="B1224" s="205"/>
      <c r="C1224" s="206"/>
      <c r="D1224" s="201" t="s">
        <v>157</v>
      </c>
      <c r="E1224" s="207" t="s">
        <v>19</v>
      </c>
      <c r="F1224" s="208" t="s">
        <v>1940</v>
      </c>
      <c r="G1224" s="206"/>
      <c r="H1224" s="209">
        <v>16.920999999999999</v>
      </c>
      <c r="I1224" s="210"/>
      <c r="J1224" s="206"/>
      <c r="K1224" s="206"/>
      <c r="L1224" s="211"/>
      <c r="M1224" s="212"/>
      <c r="N1224" s="213"/>
      <c r="O1224" s="213"/>
      <c r="P1224" s="213"/>
      <c r="Q1224" s="213"/>
      <c r="R1224" s="213"/>
      <c r="S1224" s="213"/>
      <c r="T1224" s="214"/>
      <c r="AT1224" s="215" t="s">
        <v>157</v>
      </c>
      <c r="AU1224" s="215" t="s">
        <v>82</v>
      </c>
      <c r="AV1224" s="13" t="s">
        <v>82</v>
      </c>
      <c r="AW1224" s="13" t="s">
        <v>33</v>
      </c>
      <c r="AX1224" s="13" t="s">
        <v>72</v>
      </c>
      <c r="AY1224" s="215" t="s">
        <v>146</v>
      </c>
    </row>
    <row r="1225" spans="1:65" s="13" customFormat="1" ht="11.25">
      <c r="B1225" s="205"/>
      <c r="C1225" s="206"/>
      <c r="D1225" s="201" t="s">
        <v>157</v>
      </c>
      <c r="E1225" s="207" t="s">
        <v>19</v>
      </c>
      <c r="F1225" s="208" t="s">
        <v>1941</v>
      </c>
      <c r="G1225" s="206"/>
      <c r="H1225" s="209">
        <v>19.663</v>
      </c>
      <c r="I1225" s="210"/>
      <c r="J1225" s="206"/>
      <c r="K1225" s="206"/>
      <c r="L1225" s="211"/>
      <c r="M1225" s="212"/>
      <c r="N1225" s="213"/>
      <c r="O1225" s="213"/>
      <c r="P1225" s="213"/>
      <c r="Q1225" s="213"/>
      <c r="R1225" s="213"/>
      <c r="S1225" s="213"/>
      <c r="T1225" s="214"/>
      <c r="AT1225" s="215" t="s">
        <v>157</v>
      </c>
      <c r="AU1225" s="215" t="s">
        <v>82</v>
      </c>
      <c r="AV1225" s="13" t="s">
        <v>82</v>
      </c>
      <c r="AW1225" s="13" t="s">
        <v>33</v>
      </c>
      <c r="AX1225" s="13" t="s">
        <v>72</v>
      </c>
      <c r="AY1225" s="215" t="s">
        <v>146</v>
      </c>
    </row>
    <row r="1226" spans="1:65" s="13" customFormat="1" ht="11.25">
      <c r="B1226" s="205"/>
      <c r="C1226" s="206"/>
      <c r="D1226" s="201" t="s">
        <v>157</v>
      </c>
      <c r="E1226" s="207" t="s">
        <v>19</v>
      </c>
      <c r="F1226" s="208" t="s">
        <v>1942</v>
      </c>
      <c r="G1226" s="206"/>
      <c r="H1226" s="209">
        <v>44.75</v>
      </c>
      <c r="I1226" s="210"/>
      <c r="J1226" s="206"/>
      <c r="K1226" s="206"/>
      <c r="L1226" s="211"/>
      <c r="M1226" s="212"/>
      <c r="N1226" s="213"/>
      <c r="O1226" s="213"/>
      <c r="P1226" s="213"/>
      <c r="Q1226" s="213"/>
      <c r="R1226" s="213"/>
      <c r="S1226" s="213"/>
      <c r="T1226" s="214"/>
      <c r="AT1226" s="215" t="s">
        <v>157</v>
      </c>
      <c r="AU1226" s="215" t="s">
        <v>82</v>
      </c>
      <c r="AV1226" s="13" t="s">
        <v>82</v>
      </c>
      <c r="AW1226" s="13" t="s">
        <v>33</v>
      </c>
      <c r="AX1226" s="13" t="s">
        <v>72</v>
      </c>
      <c r="AY1226" s="215" t="s">
        <v>146</v>
      </c>
    </row>
    <row r="1227" spans="1:65" s="13" customFormat="1" ht="11.25">
      <c r="B1227" s="205"/>
      <c r="C1227" s="206"/>
      <c r="D1227" s="201" t="s">
        <v>157</v>
      </c>
      <c r="E1227" s="207" t="s">
        <v>19</v>
      </c>
      <c r="F1227" s="208" t="s">
        <v>1943</v>
      </c>
      <c r="G1227" s="206"/>
      <c r="H1227" s="209">
        <v>14.026999999999999</v>
      </c>
      <c r="I1227" s="210"/>
      <c r="J1227" s="206"/>
      <c r="K1227" s="206"/>
      <c r="L1227" s="211"/>
      <c r="M1227" s="212"/>
      <c r="N1227" s="213"/>
      <c r="O1227" s="213"/>
      <c r="P1227" s="213"/>
      <c r="Q1227" s="213"/>
      <c r="R1227" s="213"/>
      <c r="S1227" s="213"/>
      <c r="T1227" s="214"/>
      <c r="AT1227" s="215" t="s">
        <v>157</v>
      </c>
      <c r="AU1227" s="215" t="s">
        <v>82</v>
      </c>
      <c r="AV1227" s="13" t="s">
        <v>82</v>
      </c>
      <c r="AW1227" s="13" t="s">
        <v>33</v>
      </c>
      <c r="AX1227" s="13" t="s">
        <v>72</v>
      </c>
      <c r="AY1227" s="215" t="s">
        <v>146</v>
      </c>
    </row>
    <row r="1228" spans="1:65" s="13" customFormat="1" ht="11.25">
      <c r="B1228" s="205"/>
      <c r="C1228" s="206"/>
      <c r="D1228" s="201" t="s">
        <v>157</v>
      </c>
      <c r="E1228" s="207" t="s">
        <v>19</v>
      </c>
      <c r="F1228" s="208" t="s">
        <v>1944</v>
      </c>
      <c r="G1228" s="206"/>
      <c r="H1228" s="209">
        <v>9.4499999999999993</v>
      </c>
      <c r="I1228" s="210"/>
      <c r="J1228" s="206"/>
      <c r="K1228" s="206"/>
      <c r="L1228" s="211"/>
      <c r="M1228" s="212"/>
      <c r="N1228" s="213"/>
      <c r="O1228" s="213"/>
      <c r="P1228" s="213"/>
      <c r="Q1228" s="213"/>
      <c r="R1228" s="213"/>
      <c r="S1228" s="213"/>
      <c r="T1228" s="214"/>
      <c r="AT1228" s="215" t="s">
        <v>157</v>
      </c>
      <c r="AU1228" s="215" t="s">
        <v>82</v>
      </c>
      <c r="AV1228" s="13" t="s">
        <v>82</v>
      </c>
      <c r="AW1228" s="13" t="s">
        <v>33</v>
      </c>
      <c r="AX1228" s="13" t="s">
        <v>72</v>
      </c>
      <c r="AY1228" s="215" t="s">
        <v>146</v>
      </c>
    </row>
    <row r="1229" spans="1:65" s="13" customFormat="1" ht="11.25">
      <c r="B1229" s="205"/>
      <c r="C1229" s="206"/>
      <c r="D1229" s="201" t="s">
        <v>157</v>
      </c>
      <c r="E1229" s="207" t="s">
        <v>19</v>
      </c>
      <c r="F1229" s="208" t="s">
        <v>1945</v>
      </c>
      <c r="G1229" s="206"/>
      <c r="H1229" s="209">
        <v>6.1429999999999998</v>
      </c>
      <c r="I1229" s="210"/>
      <c r="J1229" s="206"/>
      <c r="K1229" s="206"/>
      <c r="L1229" s="211"/>
      <c r="M1229" s="212"/>
      <c r="N1229" s="213"/>
      <c r="O1229" s="213"/>
      <c r="P1229" s="213"/>
      <c r="Q1229" s="213"/>
      <c r="R1229" s="213"/>
      <c r="S1229" s="213"/>
      <c r="T1229" s="214"/>
      <c r="AT1229" s="215" t="s">
        <v>157</v>
      </c>
      <c r="AU1229" s="215" t="s">
        <v>82</v>
      </c>
      <c r="AV1229" s="13" t="s">
        <v>82</v>
      </c>
      <c r="AW1229" s="13" t="s">
        <v>33</v>
      </c>
      <c r="AX1229" s="13" t="s">
        <v>72</v>
      </c>
      <c r="AY1229" s="215" t="s">
        <v>146</v>
      </c>
    </row>
    <row r="1230" spans="1:65" s="13" customFormat="1" ht="11.25">
      <c r="B1230" s="205"/>
      <c r="C1230" s="206"/>
      <c r="D1230" s="201" t="s">
        <v>157</v>
      </c>
      <c r="E1230" s="207" t="s">
        <v>19</v>
      </c>
      <c r="F1230" s="208" t="s">
        <v>1946</v>
      </c>
      <c r="G1230" s="206"/>
      <c r="H1230" s="209">
        <v>9</v>
      </c>
      <c r="I1230" s="210"/>
      <c r="J1230" s="206"/>
      <c r="K1230" s="206"/>
      <c r="L1230" s="211"/>
      <c r="M1230" s="212"/>
      <c r="N1230" s="213"/>
      <c r="O1230" s="213"/>
      <c r="P1230" s="213"/>
      <c r="Q1230" s="213"/>
      <c r="R1230" s="213"/>
      <c r="S1230" s="213"/>
      <c r="T1230" s="214"/>
      <c r="AT1230" s="215" t="s">
        <v>157</v>
      </c>
      <c r="AU1230" s="215" t="s">
        <v>82</v>
      </c>
      <c r="AV1230" s="13" t="s">
        <v>82</v>
      </c>
      <c r="AW1230" s="13" t="s">
        <v>33</v>
      </c>
      <c r="AX1230" s="13" t="s">
        <v>72</v>
      </c>
      <c r="AY1230" s="215" t="s">
        <v>146</v>
      </c>
    </row>
    <row r="1231" spans="1:65" s="2" customFormat="1" ht="16.5" customHeight="1">
      <c r="A1231" s="35"/>
      <c r="B1231" s="36"/>
      <c r="C1231" s="188" t="s">
        <v>1989</v>
      </c>
      <c r="D1231" s="188" t="s">
        <v>148</v>
      </c>
      <c r="E1231" s="189" t="s">
        <v>1990</v>
      </c>
      <c r="F1231" s="190" t="s">
        <v>1991</v>
      </c>
      <c r="G1231" s="191" t="s">
        <v>1259</v>
      </c>
      <c r="H1231" s="237"/>
      <c r="I1231" s="193"/>
      <c r="J1231" s="194">
        <f>ROUND(I1231*H1231,2)</f>
        <v>0</v>
      </c>
      <c r="K1231" s="190" t="s">
        <v>152</v>
      </c>
      <c r="L1231" s="40"/>
      <c r="M1231" s="195" t="s">
        <v>19</v>
      </c>
      <c r="N1231" s="196" t="s">
        <v>43</v>
      </c>
      <c r="O1231" s="65"/>
      <c r="P1231" s="197">
        <f>O1231*H1231</f>
        <v>0</v>
      </c>
      <c r="Q1231" s="197">
        <v>0</v>
      </c>
      <c r="R1231" s="197">
        <f>Q1231*H1231</f>
        <v>0</v>
      </c>
      <c r="S1231" s="197">
        <v>0</v>
      </c>
      <c r="T1231" s="198">
        <f>S1231*H1231</f>
        <v>0</v>
      </c>
      <c r="U1231" s="35"/>
      <c r="V1231" s="35"/>
      <c r="W1231" s="35"/>
      <c r="X1231" s="35"/>
      <c r="Y1231" s="35"/>
      <c r="Z1231" s="35"/>
      <c r="AA1231" s="35"/>
      <c r="AB1231" s="35"/>
      <c r="AC1231" s="35"/>
      <c r="AD1231" s="35"/>
      <c r="AE1231" s="35"/>
      <c r="AR1231" s="199" t="s">
        <v>239</v>
      </c>
      <c r="AT1231" s="199" t="s">
        <v>148</v>
      </c>
      <c r="AU1231" s="199" t="s">
        <v>82</v>
      </c>
      <c r="AY1231" s="18" t="s">
        <v>146</v>
      </c>
      <c r="BE1231" s="200">
        <f>IF(N1231="základní",J1231,0)</f>
        <v>0</v>
      </c>
      <c r="BF1231" s="200">
        <f>IF(N1231="snížená",J1231,0)</f>
        <v>0</v>
      </c>
      <c r="BG1231" s="200">
        <f>IF(N1231="zákl. přenesená",J1231,0)</f>
        <v>0</v>
      </c>
      <c r="BH1231" s="200">
        <f>IF(N1231="sníž. přenesená",J1231,0)</f>
        <v>0</v>
      </c>
      <c r="BI1231" s="200">
        <f>IF(N1231="nulová",J1231,0)</f>
        <v>0</v>
      </c>
      <c r="BJ1231" s="18" t="s">
        <v>80</v>
      </c>
      <c r="BK1231" s="200">
        <f>ROUND(I1231*H1231,2)</f>
        <v>0</v>
      </c>
      <c r="BL1231" s="18" t="s">
        <v>239</v>
      </c>
      <c r="BM1231" s="199" t="s">
        <v>1992</v>
      </c>
    </row>
    <row r="1232" spans="1:65" s="2" customFormat="1" ht="19.5">
      <c r="A1232" s="35"/>
      <c r="B1232" s="36"/>
      <c r="C1232" s="37"/>
      <c r="D1232" s="201" t="s">
        <v>155</v>
      </c>
      <c r="E1232" s="37"/>
      <c r="F1232" s="202" t="s">
        <v>1993</v>
      </c>
      <c r="G1232" s="37"/>
      <c r="H1232" s="37"/>
      <c r="I1232" s="109"/>
      <c r="J1232" s="37"/>
      <c r="K1232" s="37"/>
      <c r="L1232" s="40"/>
      <c r="M1232" s="203"/>
      <c r="N1232" s="204"/>
      <c r="O1232" s="65"/>
      <c r="P1232" s="65"/>
      <c r="Q1232" s="65"/>
      <c r="R1232" s="65"/>
      <c r="S1232" s="65"/>
      <c r="T1232" s="66"/>
      <c r="U1232" s="35"/>
      <c r="V1232" s="35"/>
      <c r="W1232" s="35"/>
      <c r="X1232" s="35"/>
      <c r="Y1232" s="35"/>
      <c r="Z1232" s="35"/>
      <c r="AA1232" s="35"/>
      <c r="AB1232" s="35"/>
      <c r="AC1232" s="35"/>
      <c r="AD1232" s="35"/>
      <c r="AE1232" s="35"/>
      <c r="AT1232" s="18" t="s">
        <v>155</v>
      </c>
      <c r="AU1232" s="18" t="s">
        <v>82</v>
      </c>
    </row>
    <row r="1233" spans="1:65" s="12" customFormat="1" ht="22.9" customHeight="1">
      <c r="B1233" s="172"/>
      <c r="C1233" s="173"/>
      <c r="D1233" s="174" t="s">
        <v>71</v>
      </c>
      <c r="E1233" s="186" t="s">
        <v>1994</v>
      </c>
      <c r="F1233" s="186" t="s">
        <v>1995</v>
      </c>
      <c r="G1233" s="173"/>
      <c r="H1233" s="173"/>
      <c r="I1233" s="176"/>
      <c r="J1233" s="187">
        <f>BK1233</f>
        <v>0</v>
      </c>
      <c r="K1233" s="173"/>
      <c r="L1233" s="178"/>
      <c r="M1233" s="179"/>
      <c r="N1233" s="180"/>
      <c r="O1233" s="180"/>
      <c r="P1233" s="181">
        <f>SUM(P1234:P1236)</f>
        <v>0</v>
      </c>
      <c r="Q1233" s="180"/>
      <c r="R1233" s="181">
        <f>SUM(R1234:R1236)</f>
        <v>4.0564259999999999E-4</v>
      </c>
      <c r="S1233" s="180"/>
      <c r="T1233" s="182">
        <f>SUM(T1234:T1236)</f>
        <v>0</v>
      </c>
      <c r="AR1233" s="183" t="s">
        <v>82</v>
      </c>
      <c r="AT1233" s="184" t="s">
        <v>71</v>
      </c>
      <c r="AU1233" s="184" t="s">
        <v>80</v>
      </c>
      <c r="AY1233" s="183" t="s">
        <v>146</v>
      </c>
      <c r="BK1233" s="185">
        <f>SUM(BK1234:BK1236)</f>
        <v>0</v>
      </c>
    </row>
    <row r="1234" spans="1:65" s="2" customFormat="1" ht="16.5" customHeight="1">
      <c r="A1234" s="35"/>
      <c r="B1234" s="36"/>
      <c r="C1234" s="188" t="s">
        <v>1996</v>
      </c>
      <c r="D1234" s="188" t="s">
        <v>148</v>
      </c>
      <c r="E1234" s="189" t="s">
        <v>1997</v>
      </c>
      <c r="F1234" s="190" t="s">
        <v>1998</v>
      </c>
      <c r="G1234" s="191" t="s">
        <v>151</v>
      </c>
      <c r="H1234" s="192">
        <v>2.97</v>
      </c>
      <c r="I1234" s="193"/>
      <c r="J1234" s="194">
        <f>ROUND(I1234*H1234,2)</f>
        <v>0</v>
      </c>
      <c r="K1234" s="190" t="s">
        <v>152</v>
      </c>
      <c r="L1234" s="40"/>
      <c r="M1234" s="195" t="s">
        <v>19</v>
      </c>
      <c r="N1234" s="196" t="s">
        <v>43</v>
      </c>
      <c r="O1234" s="65"/>
      <c r="P1234" s="197">
        <f>O1234*H1234</f>
        <v>0</v>
      </c>
      <c r="Q1234" s="197">
        <v>1.3658E-4</v>
      </c>
      <c r="R1234" s="197">
        <f>Q1234*H1234</f>
        <v>4.0564259999999999E-4</v>
      </c>
      <c r="S1234" s="197">
        <v>0</v>
      </c>
      <c r="T1234" s="198">
        <f>S1234*H1234</f>
        <v>0</v>
      </c>
      <c r="U1234" s="35"/>
      <c r="V1234" s="35"/>
      <c r="W1234" s="35"/>
      <c r="X1234" s="35"/>
      <c r="Y1234" s="35"/>
      <c r="Z1234" s="35"/>
      <c r="AA1234" s="35"/>
      <c r="AB1234" s="35"/>
      <c r="AC1234" s="35"/>
      <c r="AD1234" s="35"/>
      <c r="AE1234" s="35"/>
      <c r="AR1234" s="199" t="s">
        <v>239</v>
      </c>
      <c r="AT1234" s="199" t="s">
        <v>148</v>
      </c>
      <c r="AU1234" s="199" t="s">
        <v>82</v>
      </c>
      <c r="AY1234" s="18" t="s">
        <v>146</v>
      </c>
      <c r="BE1234" s="200">
        <f>IF(N1234="základní",J1234,0)</f>
        <v>0</v>
      </c>
      <c r="BF1234" s="200">
        <f>IF(N1234="snížená",J1234,0)</f>
        <v>0</v>
      </c>
      <c r="BG1234" s="200">
        <f>IF(N1234="zákl. přenesená",J1234,0)</f>
        <v>0</v>
      </c>
      <c r="BH1234" s="200">
        <f>IF(N1234="sníž. přenesená",J1234,0)</f>
        <v>0</v>
      </c>
      <c r="BI1234" s="200">
        <f>IF(N1234="nulová",J1234,0)</f>
        <v>0</v>
      </c>
      <c r="BJ1234" s="18" t="s">
        <v>80</v>
      </c>
      <c r="BK1234" s="200">
        <f>ROUND(I1234*H1234,2)</f>
        <v>0</v>
      </c>
      <c r="BL1234" s="18" t="s">
        <v>239</v>
      </c>
      <c r="BM1234" s="199" t="s">
        <v>1999</v>
      </c>
    </row>
    <row r="1235" spans="1:65" s="2" customFormat="1" ht="11.25">
      <c r="A1235" s="35"/>
      <c r="B1235" s="36"/>
      <c r="C1235" s="37"/>
      <c r="D1235" s="201" t="s">
        <v>155</v>
      </c>
      <c r="E1235" s="37"/>
      <c r="F1235" s="202" t="s">
        <v>2000</v>
      </c>
      <c r="G1235" s="37"/>
      <c r="H1235" s="37"/>
      <c r="I1235" s="109"/>
      <c r="J1235" s="37"/>
      <c r="K1235" s="37"/>
      <c r="L1235" s="40"/>
      <c r="M1235" s="203"/>
      <c r="N1235" s="204"/>
      <c r="O1235" s="65"/>
      <c r="P1235" s="65"/>
      <c r="Q1235" s="65"/>
      <c r="R1235" s="65"/>
      <c r="S1235" s="65"/>
      <c r="T1235" s="66"/>
      <c r="U1235" s="35"/>
      <c r="V1235" s="35"/>
      <c r="W1235" s="35"/>
      <c r="X1235" s="35"/>
      <c r="Y1235" s="35"/>
      <c r="Z1235" s="35"/>
      <c r="AA1235" s="35"/>
      <c r="AB1235" s="35"/>
      <c r="AC1235" s="35"/>
      <c r="AD1235" s="35"/>
      <c r="AE1235" s="35"/>
      <c r="AT1235" s="18" t="s">
        <v>155</v>
      </c>
      <c r="AU1235" s="18" t="s">
        <v>82</v>
      </c>
    </row>
    <row r="1236" spans="1:65" s="13" customFormat="1" ht="11.25">
      <c r="B1236" s="205"/>
      <c r="C1236" s="206"/>
      <c r="D1236" s="201" t="s">
        <v>157</v>
      </c>
      <c r="E1236" s="207" t="s">
        <v>19</v>
      </c>
      <c r="F1236" s="208" t="s">
        <v>2001</v>
      </c>
      <c r="G1236" s="206"/>
      <c r="H1236" s="209">
        <v>2.97</v>
      </c>
      <c r="I1236" s="210"/>
      <c r="J1236" s="206"/>
      <c r="K1236" s="206"/>
      <c r="L1236" s="211"/>
      <c r="M1236" s="212"/>
      <c r="N1236" s="213"/>
      <c r="O1236" s="213"/>
      <c r="P1236" s="213"/>
      <c r="Q1236" s="213"/>
      <c r="R1236" s="213"/>
      <c r="S1236" s="213"/>
      <c r="T1236" s="214"/>
      <c r="AT1236" s="215" t="s">
        <v>157</v>
      </c>
      <c r="AU1236" s="215" t="s">
        <v>82</v>
      </c>
      <c r="AV1236" s="13" t="s">
        <v>82</v>
      </c>
      <c r="AW1236" s="13" t="s">
        <v>33</v>
      </c>
      <c r="AX1236" s="13" t="s">
        <v>72</v>
      </c>
      <c r="AY1236" s="215" t="s">
        <v>146</v>
      </c>
    </row>
    <row r="1237" spans="1:65" s="12" customFormat="1" ht="22.9" customHeight="1">
      <c r="B1237" s="172"/>
      <c r="C1237" s="173"/>
      <c r="D1237" s="174" t="s">
        <v>71</v>
      </c>
      <c r="E1237" s="186" t="s">
        <v>2002</v>
      </c>
      <c r="F1237" s="186" t="s">
        <v>2003</v>
      </c>
      <c r="G1237" s="173"/>
      <c r="H1237" s="173"/>
      <c r="I1237" s="176"/>
      <c r="J1237" s="187">
        <f>BK1237</f>
        <v>0</v>
      </c>
      <c r="K1237" s="173"/>
      <c r="L1237" s="178"/>
      <c r="M1237" s="179"/>
      <c r="N1237" s="180"/>
      <c r="O1237" s="180"/>
      <c r="P1237" s="181">
        <f>SUM(P1238:P1275)</f>
        <v>0</v>
      </c>
      <c r="Q1237" s="180"/>
      <c r="R1237" s="181">
        <f>SUM(R1238:R1275)</f>
        <v>1.5451746799999999</v>
      </c>
      <c r="S1237" s="180"/>
      <c r="T1237" s="182">
        <f>SUM(T1238:T1275)</f>
        <v>0.30710304999999999</v>
      </c>
      <c r="AR1237" s="183" t="s">
        <v>82</v>
      </c>
      <c r="AT1237" s="184" t="s">
        <v>71</v>
      </c>
      <c r="AU1237" s="184" t="s">
        <v>80</v>
      </c>
      <c r="AY1237" s="183" t="s">
        <v>146</v>
      </c>
      <c r="BK1237" s="185">
        <f>SUM(BK1238:BK1275)</f>
        <v>0</v>
      </c>
    </row>
    <row r="1238" spans="1:65" s="2" customFormat="1" ht="16.5" customHeight="1">
      <c r="A1238" s="35"/>
      <c r="B1238" s="36"/>
      <c r="C1238" s="188" t="s">
        <v>2004</v>
      </c>
      <c r="D1238" s="188" t="s">
        <v>148</v>
      </c>
      <c r="E1238" s="189" t="s">
        <v>2005</v>
      </c>
      <c r="F1238" s="190" t="s">
        <v>2006</v>
      </c>
      <c r="G1238" s="191" t="s">
        <v>151</v>
      </c>
      <c r="H1238" s="192">
        <v>990.65499999999997</v>
      </c>
      <c r="I1238" s="193"/>
      <c r="J1238" s="194">
        <f>ROUND(I1238*H1238,2)</f>
        <v>0</v>
      </c>
      <c r="K1238" s="190" t="s">
        <v>152</v>
      </c>
      <c r="L1238" s="40"/>
      <c r="M1238" s="195" t="s">
        <v>19</v>
      </c>
      <c r="N1238" s="196" t="s">
        <v>43</v>
      </c>
      <c r="O1238" s="65"/>
      <c r="P1238" s="197">
        <f>O1238*H1238</f>
        <v>0</v>
      </c>
      <c r="Q1238" s="197">
        <v>0</v>
      </c>
      <c r="R1238" s="197">
        <f>Q1238*H1238</f>
        <v>0</v>
      </c>
      <c r="S1238" s="197">
        <v>0</v>
      </c>
      <c r="T1238" s="198">
        <f>S1238*H1238</f>
        <v>0</v>
      </c>
      <c r="U1238" s="35"/>
      <c r="V1238" s="35"/>
      <c r="W1238" s="35"/>
      <c r="X1238" s="35"/>
      <c r="Y1238" s="35"/>
      <c r="Z1238" s="35"/>
      <c r="AA1238" s="35"/>
      <c r="AB1238" s="35"/>
      <c r="AC1238" s="35"/>
      <c r="AD1238" s="35"/>
      <c r="AE1238" s="35"/>
      <c r="AR1238" s="199" t="s">
        <v>239</v>
      </c>
      <c r="AT1238" s="199" t="s">
        <v>148</v>
      </c>
      <c r="AU1238" s="199" t="s">
        <v>82</v>
      </c>
      <c r="AY1238" s="18" t="s">
        <v>146</v>
      </c>
      <c r="BE1238" s="200">
        <f>IF(N1238="základní",J1238,0)</f>
        <v>0</v>
      </c>
      <c r="BF1238" s="200">
        <f>IF(N1238="snížená",J1238,0)</f>
        <v>0</v>
      </c>
      <c r="BG1238" s="200">
        <f>IF(N1238="zákl. přenesená",J1238,0)</f>
        <v>0</v>
      </c>
      <c r="BH1238" s="200">
        <f>IF(N1238="sníž. přenesená",J1238,0)</f>
        <v>0</v>
      </c>
      <c r="BI1238" s="200">
        <f>IF(N1238="nulová",J1238,0)</f>
        <v>0</v>
      </c>
      <c r="BJ1238" s="18" t="s">
        <v>80</v>
      </c>
      <c r="BK1238" s="200">
        <f>ROUND(I1238*H1238,2)</f>
        <v>0</v>
      </c>
      <c r="BL1238" s="18" t="s">
        <v>239</v>
      </c>
      <c r="BM1238" s="199" t="s">
        <v>2007</v>
      </c>
    </row>
    <row r="1239" spans="1:65" s="2" customFormat="1" ht="11.25">
      <c r="A1239" s="35"/>
      <c r="B1239" s="36"/>
      <c r="C1239" s="37"/>
      <c r="D1239" s="201" t="s">
        <v>155</v>
      </c>
      <c r="E1239" s="37"/>
      <c r="F1239" s="202" t="s">
        <v>2008</v>
      </c>
      <c r="G1239" s="37"/>
      <c r="H1239" s="37"/>
      <c r="I1239" s="109"/>
      <c r="J1239" s="37"/>
      <c r="K1239" s="37"/>
      <c r="L1239" s="40"/>
      <c r="M1239" s="203"/>
      <c r="N1239" s="204"/>
      <c r="O1239" s="65"/>
      <c r="P1239" s="65"/>
      <c r="Q1239" s="65"/>
      <c r="R1239" s="65"/>
      <c r="S1239" s="65"/>
      <c r="T1239" s="66"/>
      <c r="U1239" s="35"/>
      <c r="V1239" s="35"/>
      <c r="W1239" s="35"/>
      <c r="X1239" s="35"/>
      <c r="Y1239" s="35"/>
      <c r="Z1239" s="35"/>
      <c r="AA1239" s="35"/>
      <c r="AB1239" s="35"/>
      <c r="AC1239" s="35"/>
      <c r="AD1239" s="35"/>
      <c r="AE1239" s="35"/>
      <c r="AT1239" s="18" t="s">
        <v>155</v>
      </c>
      <c r="AU1239" s="18" t="s">
        <v>82</v>
      </c>
    </row>
    <row r="1240" spans="1:65" s="2" customFormat="1" ht="16.5" customHeight="1">
      <c r="A1240" s="35"/>
      <c r="B1240" s="36"/>
      <c r="C1240" s="188" t="s">
        <v>2009</v>
      </c>
      <c r="D1240" s="188" t="s">
        <v>148</v>
      </c>
      <c r="E1240" s="189" t="s">
        <v>2010</v>
      </c>
      <c r="F1240" s="190" t="s">
        <v>2011</v>
      </c>
      <c r="G1240" s="191" t="s">
        <v>151</v>
      </c>
      <c r="H1240" s="192">
        <v>990.65499999999997</v>
      </c>
      <c r="I1240" s="193"/>
      <c r="J1240" s="194">
        <f>ROUND(I1240*H1240,2)</f>
        <v>0</v>
      </c>
      <c r="K1240" s="190" t="s">
        <v>152</v>
      </c>
      <c r="L1240" s="40"/>
      <c r="M1240" s="195" t="s">
        <v>19</v>
      </c>
      <c r="N1240" s="196" t="s">
        <v>43</v>
      </c>
      <c r="O1240" s="65"/>
      <c r="P1240" s="197">
        <f>O1240*H1240</f>
        <v>0</v>
      </c>
      <c r="Q1240" s="197">
        <v>1E-3</v>
      </c>
      <c r="R1240" s="197">
        <f>Q1240*H1240</f>
        <v>0.99065499999999995</v>
      </c>
      <c r="S1240" s="197">
        <v>3.1E-4</v>
      </c>
      <c r="T1240" s="198">
        <f>S1240*H1240</f>
        <v>0.30710304999999999</v>
      </c>
      <c r="U1240" s="35"/>
      <c r="V1240" s="35"/>
      <c r="W1240" s="35"/>
      <c r="X1240" s="35"/>
      <c r="Y1240" s="35"/>
      <c r="Z1240" s="35"/>
      <c r="AA1240" s="35"/>
      <c r="AB1240" s="35"/>
      <c r="AC1240" s="35"/>
      <c r="AD1240" s="35"/>
      <c r="AE1240" s="35"/>
      <c r="AR1240" s="199" t="s">
        <v>239</v>
      </c>
      <c r="AT1240" s="199" t="s">
        <v>148</v>
      </c>
      <c r="AU1240" s="199" t="s">
        <v>82</v>
      </c>
      <c r="AY1240" s="18" t="s">
        <v>146</v>
      </c>
      <c r="BE1240" s="200">
        <f>IF(N1240="základní",J1240,0)</f>
        <v>0</v>
      </c>
      <c r="BF1240" s="200">
        <f>IF(N1240="snížená",J1240,0)</f>
        <v>0</v>
      </c>
      <c r="BG1240" s="200">
        <f>IF(N1240="zákl. přenesená",J1240,0)</f>
        <v>0</v>
      </c>
      <c r="BH1240" s="200">
        <f>IF(N1240="sníž. přenesená",J1240,0)</f>
        <v>0</v>
      </c>
      <c r="BI1240" s="200">
        <f>IF(N1240="nulová",J1240,0)</f>
        <v>0</v>
      </c>
      <c r="BJ1240" s="18" t="s">
        <v>80</v>
      </c>
      <c r="BK1240" s="200">
        <f>ROUND(I1240*H1240,2)</f>
        <v>0</v>
      </c>
      <c r="BL1240" s="18" t="s">
        <v>239</v>
      </c>
      <c r="BM1240" s="199" t="s">
        <v>2012</v>
      </c>
    </row>
    <row r="1241" spans="1:65" s="2" customFormat="1" ht="11.25">
      <c r="A1241" s="35"/>
      <c r="B1241" s="36"/>
      <c r="C1241" s="37"/>
      <c r="D1241" s="201" t="s">
        <v>155</v>
      </c>
      <c r="E1241" s="37"/>
      <c r="F1241" s="202" t="s">
        <v>2013</v>
      </c>
      <c r="G1241" s="37"/>
      <c r="H1241" s="37"/>
      <c r="I1241" s="109"/>
      <c r="J1241" s="37"/>
      <c r="K1241" s="37"/>
      <c r="L1241" s="40"/>
      <c r="M1241" s="203"/>
      <c r="N1241" s="204"/>
      <c r="O1241" s="65"/>
      <c r="P1241" s="65"/>
      <c r="Q1241" s="65"/>
      <c r="R1241" s="65"/>
      <c r="S1241" s="65"/>
      <c r="T1241" s="66"/>
      <c r="U1241" s="35"/>
      <c r="V1241" s="35"/>
      <c r="W1241" s="35"/>
      <c r="X1241" s="35"/>
      <c r="Y1241" s="35"/>
      <c r="Z1241" s="35"/>
      <c r="AA1241" s="35"/>
      <c r="AB1241" s="35"/>
      <c r="AC1241" s="35"/>
      <c r="AD1241" s="35"/>
      <c r="AE1241" s="35"/>
      <c r="AT1241" s="18" t="s">
        <v>155</v>
      </c>
      <c r="AU1241" s="18" t="s">
        <v>82</v>
      </c>
    </row>
    <row r="1242" spans="1:65" s="14" customFormat="1" ht="11.25">
      <c r="B1242" s="216"/>
      <c r="C1242" s="217"/>
      <c r="D1242" s="201" t="s">
        <v>157</v>
      </c>
      <c r="E1242" s="218" t="s">
        <v>19</v>
      </c>
      <c r="F1242" s="219" t="s">
        <v>655</v>
      </c>
      <c r="G1242" s="217"/>
      <c r="H1242" s="218" t="s">
        <v>19</v>
      </c>
      <c r="I1242" s="220"/>
      <c r="J1242" s="217"/>
      <c r="K1242" s="217"/>
      <c r="L1242" s="221"/>
      <c r="M1242" s="222"/>
      <c r="N1242" s="223"/>
      <c r="O1242" s="223"/>
      <c r="P1242" s="223"/>
      <c r="Q1242" s="223"/>
      <c r="R1242" s="223"/>
      <c r="S1242" s="223"/>
      <c r="T1242" s="224"/>
      <c r="AT1242" s="225" t="s">
        <v>157</v>
      </c>
      <c r="AU1242" s="225" t="s">
        <v>82</v>
      </c>
      <c r="AV1242" s="14" t="s">
        <v>80</v>
      </c>
      <c r="AW1242" s="14" t="s">
        <v>33</v>
      </c>
      <c r="AX1242" s="14" t="s">
        <v>72</v>
      </c>
      <c r="AY1242" s="225" t="s">
        <v>146</v>
      </c>
    </row>
    <row r="1243" spans="1:65" s="13" customFormat="1" ht="11.25">
      <c r="B1243" s="205"/>
      <c r="C1243" s="206"/>
      <c r="D1243" s="201" t="s">
        <v>157</v>
      </c>
      <c r="E1243" s="207" t="s">
        <v>19</v>
      </c>
      <c r="F1243" s="208" t="s">
        <v>656</v>
      </c>
      <c r="G1243" s="206"/>
      <c r="H1243" s="209">
        <v>136.28100000000001</v>
      </c>
      <c r="I1243" s="210"/>
      <c r="J1243" s="206"/>
      <c r="K1243" s="206"/>
      <c r="L1243" s="211"/>
      <c r="M1243" s="212"/>
      <c r="N1243" s="213"/>
      <c r="O1243" s="213"/>
      <c r="P1243" s="213"/>
      <c r="Q1243" s="213"/>
      <c r="R1243" s="213"/>
      <c r="S1243" s="213"/>
      <c r="T1243" s="214"/>
      <c r="AT1243" s="215" t="s">
        <v>157</v>
      </c>
      <c r="AU1243" s="215" t="s">
        <v>82</v>
      </c>
      <c r="AV1243" s="13" t="s">
        <v>82</v>
      </c>
      <c r="AW1243" s="13" t="s">
        <v>33</v>
      </c>
      <c r="AX1243" s="13" t="s">
        <v>72</v>
      </c>
      <c r="AY1243" s="215" t="s">
        <v>146</v>
      </c>
    </row>
    <row r="1244" spans="1:65" s="13" customFormat="1" ht="11.25">
      <c r="B1244" s="205"/>
      <c r="C1244" s="206"/>
      <c r="D1244" s="201" t="s">
        <v>157</v>
      </c>
      <c r="E1244" s="207" t="s">
        <v>19</v>
      </c>
      <c r="F1244" s="208" t="s">
        <v>657</v>
      </c>
      <c r="G1244" s="206"/>
      <c r="H1244" s="209">
        <v>13.39</v>
      </c>
      <c r="I1244" s="210"/>
      <c r="J1244" s="206"/>
      <c r="K1244" s="206"/>
      <c r="L1244" s="211"/>
      <c r="M1244" s="212"/>
      <c r="N1244" s="213"/>
      <c r="O1244" s="213"/>
      <c r="P1244" s="213"/>
      <c r="Q1244" s="213"/>
      <c r="R1244" s="213"/>
      <c r="S1244" s="213"/>
      <c r="T1244" s="214"/>
      <c r="AT1244" s="215" t="s">
        <v>157</v>
      </c>
      <c r="AU1244" s="215" t="s">
        <v>82</v>
      </c>
      <c r="AV1244" s="13" t="s">
        <v>82</v>
      </c>
      <c r="AW1244" s="13" t="s">
        <v>33</v>
      </c>
      <c r="AX1244" s="13" t="s">
        <v>72</v>
      </c>
      <c r="AY1244" s="215" t="s">
        <v>146</v>
      </c>
    </row>
    <row r="1245" spans="1:65" s="13" customFormat="1" ht="11.25">
      <c r="B1245" s="205"/>
      <c r="C1245" s="206"/>
      <c r="D1245" s="201" t="s">
        <v>157</v>
      </c>
      <c r="E1245" s="207" t="s">
        <v>19</v>
      </c>
      <c r="F1245" s="208" t="s">
        <v>658</v>
      </c>
      <c r="G1245" s="206"/>
      <c r="H1245" s="209">
        <v>87.78</v>
      </c>
      <c r="I1245" s="210"/>
      <c r="J1245" s="206"/>
      <c r="K1245" s="206"/>
      <c r="L1245" s="211"/>
      <c r="M1245" s="212"/>
      <c r="N1245" s="213"/>
      <c r="O1245" s="213"/>
      <c r="P1245" s="213"/>
      <c r="Q1245" s="213"/>
      <c r="R1245" s="213"/>
      <c r="S1245" s="213"/>
      <c r="T1245" s="214"/>
      <c r="AT1245" s="215" t="s">
        <v>157</v>
      </c>
      <c r="AU1245" s="215" t="s">
        <v>82</v>
      </c>
      <c r="AV1245" s="13" t="s">
        <v>82</v>
      </c>
      <c r="AW1245" s="13" t="s">
        <v>33</v>
      </c>
      <c r="AX1245" s="13" t="s">
        <v>72</v>
      </c>
      <c r="AY1245" s="215" t="s">
        <v>146</v>
      </c>
    </row>
    <row r="1246" spans="1:65" s="13" customFormat="1" ht="11.25">
      <c r="B1246" s="205"/>
      <c r="C1246" s="206"/>
      <c r="D1246" s="201" t="s">
        <v>157</v>
      </c>
      <c r="E1246" s="207" t="s">
        <v>19</v>
      </c>
      <c r="F1246" s="208" t="s">
        <v>659</v>
      </c>
      <c r="G1246" s="206"/>
      <c r="H1246" s="209">
        <v>95.453999999999994</v>
      </c>
      <c r="I1246" s="210"/>
      <c r="J1246" s="206"/>
      <c r="K1246" s="206"/>
      <c r="L1246" s="211"/>
      <c r="M1246" s="212"/>
      <c r="N1246" s="213"/>
      <c r="O1246" s="213"/>
      <c r="P1246" s="213"/>
      <c r="Q1246" s="213"/>
      <c r="R1246" s="213"/>
      <c r="S1246" s="213"/>
      <c r="T1246" s="214"/>
      <c r="AT1246" s="215" t="s">
        <v>157</v>
      </c>
      <c r="AU1246" s="215" t="s">
        <v>82</v>
      </c>
      <c r="AV1246" s="13" t="s">
        <v>82</v>
      </c>
      <c r="AW1246" s="13" t="s">
        <v>33</v>
      </c>
      <c r="AX1246" s="13" t="s">
        <v>72</v>
      </c>
      <c r="AY1246" s="215" t="s">
        <v>146</v>
      </c>
    </row>
    <row r="1247" spans="1:65" s="13" customFormat="1" ht="11.25">
      <c r="B1247" s="205"/>
      <c r="C1247" s="206"/>
      <c r="D1247" s="201" t="s">
        <v>157</v>
      </c>
      <c r="E1247" s="207" t="s">
        <v>19</v>
      </c>
      <c r="F1247" s="208" t="s">
        <v>660</v>
      </c>
      <c r="G1247" s="206"/>
      <c r="H1247" s="209">
        <v>10.08</v>
      </c>
      <c r="I1247" s="210"/>
      <c r="J1247" s="206"/>
      <c r="K1247" s="206"/>
      <c r="L1247" s="211"/>
      <c r="M1247" s="212"/>
      <c r="N1247" s="213"/>
      <c r="O1247" s="213"/>
      <c r="P1247" s="213"/>
      <c r="Q1247" s="213"/>
      <c r="R1247" s="213"/>
      <c r="S1247" s="213"/>
      <c r="T1247" s="214"/>
      <c r="AT1247" s="215" t="s">
        <v>157</v>
      </c>
      <c r="AU1247" s="215" t="s">
        <v>82</v>
      </c>
      <c r="AV1247" s="13" t="s">
        <v>82</v>
      </c>
      <c r="AW1247" s="13" t="s">
        <v>33</v>
      </c>
      <c r="AX1247" s="13" t="s">
        <v>72</v>
      </c>
      <c r="AY1247" s="215" t="s">
        <v>146</v>
      </c>
    </row>
    <row r="1248" spans="1:65" s="13" customFormat="1" ht="11.25">
      <c r="B1248" s="205"/>
      <c r="C1248" s="206"/>
      <c r="D1248" s="201" t="s">
        <v>157</v>
      </c>
      <c r="E1248" s="207" t="s">
        <v>19</v>
      </c>
      <c r="F1248" s="208" t="s">
        <v>661</v>
      </c>
      <c r="G1248" s="206"/>
      <c r="H1248" s="209">
        <v>32.786999999999999</v>
      </c>
      <c r="I1248" s="210"/>
      <c r="J1248" s="206"/>
      <c r="K1248" s="206"/>
      <c r="L1248" s="211"/>
      <c r="M1248" s="212"/>
      <c r="N1248" s="213"/>
      <c r="O1248" s="213"/>
      <c r="P1248" s="213"/>
      <c r="Q1248" s="213"/>
      <c r="R1248" s="213"/>
      <c r="S1248" s="213"/>
      <c r="T1248" s="214"/>
      <c r="AT1248" s="215" t="s">
        <v>157</v>
      </c>
      <c r="AU1248" s="215" t="s">
        <v>82</v>
      </c>
      <c r="AV1248" s="13" t="s">
        <v>82</v>
      </c>
      <c r="AW1248" s="13" t="s">
        <v>33</v>
      </c>
      <c r="AX1248" s="13" t="s">
        <v>72</v>
      </c>
      <c r="AY1248" s="215" t="s">
        <v>146</v>
      </c>
    </row>
    <row r="1249" spans="2:51" s="13" customFormat="1" ht="11.25">
      <c r="B1249" s="205"/>
      <c r="C1249" s="206"/>
      <c r="D1249" s="201" t="s">
        <v>157</v>
      </c>
      <c r="E1249" s="207" t="s">
        <v>19</v>
      </c>
      <c r="F1249" s="208" t="s">
        <v>662</v>
      </c>
      <c r="G1249" s="206"/>
      <c r="H1249" s="209">
        <v>49.95</v>
      </c>
      <c r="I1249" s="210"/>
      <c r="J1249" s="206"/>
      <c r="K1249" s="206"/>
      <c r="L1249" s="211"/>
      <c r="M1249" s="212"/>
      <c r="N1249" s="213"/>
      <c r="O1249" s="213"/>
      <c r="P1249" s="213"/>
      <c r="Q1249" s="213"/>
      <c r="R1249" s="213"/>
      <c r="S1249" s="213"/>
      <c r="T1249" s="214"/>
      <c r="AT1249" s="215" t="s">
        <v>157</v>
      </c>
      <c r="AU1249" s="215" t="s">
        <v>82</v>
      </c>
      <c r="AV1249" s="13" t="s">
        <v>82</v>
      </c>
      <c r="AW1249" s="13" t="s">
        <v>33</v>
      </c>
      <c r="AX1249" s="13" t="s">
        <v>72</v>
      </c>
      <c r="AY1249" s="215" t="s">
        <v>146</v>
      </c>
    </row>
    <row r="1250" spans="2:51" s="13" customFormat="1" ht="11.25">
      <c r="B1250" s="205"/>
      <c r="C1250" s="206"/>
      <c r="D1250" s="201" t="s">
        <v>157</v>
      </c>
      <c r="E1250" s="207" t="s">
        <v>19</v>
      </c>
      <c r="F1250" s="208" t="s">
        <v>663</v>
      </c>
      <c r="G1250" s="206"/>
      <c r="H1250" s="209">
        <v>60.18</v>
      </c>
      <c r="I1250" s="210"/>
      <c r="J1250" s="206"/>
      <c r="K1250" s="206"/>
      <c r="L1250" s="211"/>
      <c r="M1250" s="212"/>
      <c r="N1250" s="213"/>
      <c r="O1250" s="213"/>
      <c r="P1250" s="213"/>
      <c r="Q1250" s="213"/>
      <c r="R1250" s="213"/>
      <c r="S1250" s="213"/>
      <c r="T1250" s="214"/>
      <c r="AT1250" s="215" t="s">
        <v>157</v>
      </c>
      <c r="AU1250" s="215" t="s">
        <v>82</v>
      </c>
      <c r="AV1250" s="13" t="s">
        <v>82</v>
      </c>
      <c r="AW1250" s="13" t="s">
        <v>33</v>
      </c>
      <c r="AX1250" s="13" t="s">
        <v>72</v>
      </c>
      <c r="AY1250" s="215" t="s">
        <v>146</v>
      </c>
    </row>
    <row r="1251" spans="2:51" s="13" customFormat="1" ht="11.25">
      <c r="B1251" s="205"/>
      <c r="C1251" s="206"/>
      <c r="D1251" s="201" t="s">
        <v>157</v>
      </c>
      <c r="E1251" s="207" t="s">
        <v>19</v>
      </c>
      <c r="F1251" s="208" t="s">
        <v>664</v>
      </c>
      <c r="G1251" s="206"/>
      <c r="H1251" s="209">
        <v>50.366999999999997</v>
      </c>
      <c r="I1251" s="210"/>
      <c r="J1251" s="206"/>
      <c r="K1251" s="206"/>
      <c r="L1251" s="211"/>
      <c r="M1251" s="212"/>
      <c r="N1251" s="213"/>
      <c r="O1251" s="213"/>
      <c r="P1251" s="213"/>
      <c r="Q1251" s="213"/>
      <c r="R1251" s="213"/>
      <c r="S1251" s="213"/>
      <c r="T1251" s="214"/>
      <c r="AT1251" s="215" t="s">
        <v>157</v>
      </c>
      <c r="AU1251" s="215" t="s">
        <v>82</v>
      </c>
      <c r="AV1251" s="13" t="s">
        <v>82</v>
      </c>
      <c r="AW1251" s="13" t="s">
        <v>33</v>
      </c>
      <c r="AX1251" s="13" t="s">
        <v>72</v>
      </c>
      <c r="AY1251" s="215" t="s">
        <v>146</v>
      </c>
    </row>
    <row r="1252" spans="2:51" s="13" customFormat="1" ht="11.25">
      <c r="B1252" s="205"/>
      <c r="C1252" s="206"/>
      <c r="D1252" s="201" t="s">
        <v>157</v>
      </c>
      <c r="E1252" s="207" t="s">
        <v>19</v>
      </c>
      <c r="F1252" s="208" t="s">
        <v>665</v>
      </c>
      <c r="G1252" s="206"/>
      <c r="H1252" s="209">
        <v>51.48</v>
      </c>
      <c r="I1252" s="210"/>
      <c r="J1252" s="206"/>
      <c r="K1252" s="206"/>
      <c r="L1252" s="211"/>
      <c r="M1252" s="212"/>
      <c r="N1252" s="213"/>
      <c r="O1252" s="213"/>
      <c r="P1252" s="213"/>
      <c r="Q1252" s="213"/>
      <c r="R1252" s="213"/>
      <c r="S1252" s="213"/>
      <c r="T1252" s="214"/>
      <c r="AT1252" s="215" t="s">
        <v>157</v>
      </c>
      <c r="AU1252" s="215" t="s">
        <v>82</v>
      </c>
      <c r="AV1252" s="13" t="s">
        <v>82</v>
      </c>
      <c r="AW1252" s="13" t="s">
        <v>33</v>
      </c>
      <c r="AX1252" s="13" t="s">
        <v>72</v>
      </c>
      <c r="AY1252" s="215" t="s">
        <v>146</v>
      </c>
    </row>
    <row r="1253" spans="2:51" s="13" customFormat="1" ht="11.25">
      <c r="B1253" s="205"/>
      <c r="C1253" s="206"/>
      <c r="D1253" s="201" t="s">
        <v>157</v>
      </c>
      <c r="E1253" s="207" t="s">
        <v>19</v>
      </c>
      <c r="F1253" s="208" t="s">
        <v>666</v>
      </c>
      <c r="G1253" s="206"/>
      <c r="H1253" s="209">
        <v>11.621</v>
      </c>
      <c r="I1253" s="210"/>
      <c r="J1253" s="206"/>
      <c r="K1253" s="206"/>
      <c r="L1253" s="211"/>
      <c r="M1253" s="212"/>
      <c r="N1253" s="213"/>
      <c r="O1253" s="213"/>
      <c r="P1253" s="213"/>
      <c r="Q1253" s="213"/>
      <c r="R1253" s="213"/>
      <c r="S1253" s="213"/>
      <c r="T1253" s="214"/>
      <c r="AT1253" s="215" t="s">
        <v>157</v>
      </c>
      <c r="AU1253" s="215" t="s">
        <v>82</v>
      </c>
      <c r="AV1253" s="13" t="s">
        <v>82</v>
      </c>
      <c r="AW1253" s="13" t="s">
        <v>33</v>
      </c>
      <c r="AX1253" s="13" t="s">
        <v>72</v>
      </c>
      <c r="AY1253" s="215" t="s">
        <v>146</v>
      </c>
    </row>
    <row r="1254" spans="2:51" s="13" customFormat="1" ht="11.25">
      <c r="B1254" s="205"/>
      <c r="C1254" s="206"/>
      <c r="D1254" s="201" t="s">
        <v>157</v>
      </c>
      <c r="E1254" s="207" t="s">
        <v>19</v>
      </c>
      <c r="F1254" s="208" t="s">
        <v>667</v>
      </c>
      <c r="G1254" s="206"/>
      <c r="H1254" s="209">
        <v>40.005000000000003</v>
      </c>
      <c r="I1254" s="210"/>
      <c r="J1254" s="206"/>
      <c r="K1254" s="206"/>
      <c r="L1254" s="211"/>
      <c r="M1254" s="212"/>
      <c r="N1254" s="213"/>
      <c r="O1254" s="213"/>
      <c r="P1254" s="213"/>
      <c r="Q1254" s="213"/>
      <c r="R1254" s="213"/>
      <c r="S1254" s="213"/>
      <c r="T1254" s="214"/>
      <c r="AT1254" s="215" t="s">
        <v>157</v>
      </c>
      <c r="AU1254" s="215" t="s">
        <v>82</v>
      </c>
      <c r="AV1254" s="13" t="s">
        <v>82</v>
      </c>
      <c r="AW1254" s="13" t="s">
        <v>33</v>
      </c>
      <c r="AX1254" s="13" t="s">
        <v>72</v>
      </c>
      <c r="AY1254" s="215" t="s">
        <v>146</v>
      </c>
    </row>
    <row r="1255" spans="2:51" s="14" customFormat="1" ht="11.25">
      <c r="B1255" s="216"/>
      <c r="C1255" s="217"/>
      <c r="D1255" s="201" t="s">
        <v>157</v>
      </c>
      <c r="E1255" s="218" t="s">
        <v>19</v>
      </c>
      <c r="F1255" s="219" t="s">
        <v>668</v>
      </c>
      <c r="G1255" s="217"/>
      <c r="H1255" s="218" t="s">
        <v>19</v>
      </c>
      <c r="I1255" s="220"/>
      <c r="J1255" s="217"/>
      <c r="K1255" s="217"/>
      <c r="L1255" s="221"/>
      <c r="M1255" s="222"/>
      <c r="N1255" s="223"/>
      <c r="O1255" s="223"/>
      <c r="P1255" s="223"/>
      <c r="Q1255" s="223"/>
      <c r="R1255" s="223"/>
      <c r="S1255" s="223"/>
      <c r="T1255" s="224"/>
      <c r="AT1255" s="225" t="s">
        <v>157</v>
      </c>
      <c r="AU1255" s="225" t="s">
        <v>82</v>
      </c>
      <c r="AV1255" s="14" t="s">
        <v>80</v>
      </c>
      <c r="AW1255" s="14" t="s">
        <v>33</v>
      </c>
      <c r="AX1255" s="14" t="s">
        <v>72</v>
      </c>
      <c r="AY1255" s="225" t="s">
        <v>146</v>
      </c>
    </row>
    <row r="1256" spans="2:51" s="13" customFormat="1" ht="11.25">
      <c r="B1256" s="205"/>
      <c r="C1256" s="206"/>
      <c r="D1256" s="201" t="s">
        <v>157</v>
      </c>
      <c r="E1256" s="207" t="s">
        <v>19</v>
      </c>
      <c r="F1256" s="208" t="s">
        <v>669</v>
      </c>
      <c r="G1256" s="206"/>
      <c r="H1256" s="209">
        <v>59.85</v>
      </c>
      <c r="I1256" s="210"/>
      <c r="J1256" s="206"/>
      <c r="K1256" s="206"/>
      <c r="L1256" s="211"/>
      <c r="M1256" s="212"/>
      <c r="N1256" s="213"/>
      <c r="O1256" s="213"/>
      <c r="P1256" s="213"/>
      <c r="Q1256" s="213"/>
      <c r="R1256" s="213"/>
      <c r="S1256" s="213"/>
      <c r="T1256" s="214"/>
      <c r="AT1256" s="215" t="s">
        <v>157</v>
      </c>
      <c r="AU1256" s="215" t="s">
        <v>82</v>
      </c>
      <c r="AV1256" s="13" t="s">
        <v>82</v>
      </c>
      <c r="AW1256" s="13" t="s">
        <v>33</v>
      </c>
      <c r="AX1256" s="13" t="s">
        <v>72</v>
      </c>
      <c r="AY1256" s="215" t="s">
        <v>146</v>
      </c>
    </row>
    <row r="1257" spans="2:51" s="13" customFormat="1" ht="11.25">
      <c r="B1257" s="205"/>
      <c r="C1257" s="206"/>
      <c r="D1257" s="201" t="s">
        <v>157</v>
      </c>
      <c r="E1257" s="207" t="s">
        <v>19</v>
      </c>
      <c r="F1257" s="208" t="s">
        <v>670</v>
      </c>
      <c r="G1257" s="206"/>
      <c r="H1257" s="209">
        <v>9</v>
      </c>
      <c r="I1257" s="210"/>
      <c r="J1257" s="206"/>
      <c r="K1257" s="206"/>
      <c r="L1257" s="211"/>
      <c r="M1257" s="212"/>
      <c r="N1257" s="213"/>
      <c r="O1257" s="213"/>
      <c r="P1257" s="213"/>
      <c r="Q1257" s="213"/>
      <c r="R1257" s="213"/>
      <c r="S1257" s="213"/>
      <c r="T1257" s="214"/>
      <c r="AT1257" s="215" t="s">
        <v>157</v>
      </c>
      <c r="AU1257" s="215" t="s">
        <v>82</v>
      </c>
      <c r="AV1257" s="13" t="s">
        <v>82</v>
      </c>
      <c r="AW1257" s="13" t="s">
        <v>33</v>
      </c>
      <c r="AX1257" s="13" t="s">
        <v>72</v>
      </c>
      <c r="AY1257" s="215" t="s">
        <v>146</v>
      </c>
    </row>
    <row r="1258" spans="2:51" s="13" customFormat="1" ht="11.25">
      <c r="B1258" s="205"/>
      <c r="C1258" s="206"/>
      <c r="D1258" s="201" t="s">
        <v>157</v>
      </c>
      <c r="E1258" s="207" t="s">
        <v>19</v>
      </c>
      <c r="F1258" s="208" t="s">
        <v>671</v>
      </c>
      <c r="G1258" s="206"/>
      <c r="H1258" s="209">
        <v>44.1</v>
      </c>
      <c r="I1258" s="210"/>
      <c r="J1258" s="206"/>
      <c r="K1258" s="206"/>
      <c r="L1258" s="211"/>
      <c r="M1258" s="212"/>
      <c r="N1258" s="213"/>
      <c r="O1258" s="213"/>
      <c r="P1258" s="213"/>
      <c r="Q1258" s="213"/>
      <c r="R1258" s="213"/>
      <c r="S1258" s="213"/>
      <c r="T1258" s="214"/>
      <c r="AT1258" s="215" t="s">
        <v>157</v>
      </c>
      <c r="AU1258" s="215" t="s">
        <v>82</v>
      </c>
      <c r="AV1258" s="13" t="s">
        <v>82</v>
      </c>
      <c r="AW1258" s="13" t="s">
        <v>33</v>
      </c>
      <c r="AX1258" s="13" t="s">
        <v>72</v>
      </c>
      <c r="AY1258" s="215" t="s">
        <v>146</v>
      </c>
    </row>
    <row r="1259" spans="2:51" s="13" customFormat="1" ht="11.25">
      <c r="B1259" s="205"/>
      <c r="C1259" s="206"/>
      <c r="D1259" s="201" t="s">
        <v>157</v>
      </c>
      <c r="E1259" s="207" t="s">
        <v>19</v>
      </c>
      <c r="F1259" s="208" t="s">
        <v>672</v>
      </c>
      <c r="G1259" s="206"/>
      <c r="H1259" s="209">
        <v>7.875</v>
      </c>
      <c r="I1259" s="210"/>
      <c r="J1259" s="206"/>
      <c r="K1259" s="206"/>
      <c r="L1259" s="211"/>
      <c r="M1259" s="212"/>
      <c r="N1259" s="213"/>
      <c r="O1259" s="213"/>
      <c r="P1259" s="213"/>
      <c r="Q1259" s="213"/>
      <c r="R1259" s="213"/>
      <c r="S1259" s="213"/>
      <c r="T1259" s="214"/>
      <c r="AT1259" s="215" t="s">
        <v>157</v>
      </c>
      <c r="AU1259" s="215" t="s">
        <v>82</v>
      </c>
      <c r="AV1259" s="13" t="s">
        <v>82</v>
      </c>
      <c r="AW1259" s="13" t="s">
        <v>33</v>
      </c>
      <c r="AX1259" s="13" t="s">
        <v>72</v>
      </c>
      <c r="AY1259" s="215" t="s">
        <v>146</v>
      </c>
    </row>
    <row r="1260" spans="2:51" s="13" customFormat="1" ht="11.25">
      <c r="B1260" s="205"/>
      <c r="C1260" s="206"/>
      <c r="D1260" s="201" t="s">
        <v>157</v>
      </c>
      <c r="E1260" s="207" t="s">
        <v>19</v>
      </c>
      <c r="F1260" s="208" t="s">
        <v>673</v>
      </c>
      <c r="G1260" s="206"/>
      <c r="H1260" s="209">
        <v>15.082000000000001</v>
      </c>
      <c r="I1260" s="210"/>
      <c r="J1260" s="206"/>
      <c r="K1260" s="206"/>
      <c r="L1260" s="211"/>
      <c r="M1260" s="212"/>
      <c r="N1260" s="213"/>
      <c r="O1260" s="213"/>
      <c r="P1260" s="213"/>
      <c r="Q1260" s="213"/>
      <c r="R1260" s="213"/>
      <c r="S1260" s="213"/>
      <c r="T1260" s="214"/>
      <c r="AT1260" s="215" t="s">
        <v>157</v>
      </c>
      <c r="AU1260" s="215" t="s">
        <v>82</v>
      </c>
      <c r="AV1260" s="13" t="s">
        <v>82</v>
      </c>
      <c r="AW1260" s="13" t="s">
        <v>33</v>
      </c>
      <c r="AX1260" s="13" t="s">
        <v>72</v>
      </c>
      <c r="AY1260" s="215" t="s">
        <v>146</v>
      </c>
    </row>
    <row r="1261" spans="2:51" s="13" customFormat="1" ht="11.25">
      <c r="B1261" s="205"/>
      <c r="C1261" s="206"/>
      <c r="D1261" s="201" t="s">
        <v>157</v>
      </c>
      <c r="E1261" s="207" t="s">
        <v>19</v>
      </c>
      <c r="F1261" s="208" t="s">
        <v>674</v>
      </c>
      <c r="G1261" s="206"/>
      <c r="H1261" s="209">
        <v>27.108000000000001</v>
      </c>
      <c r="I1261" s="210"/>
      <c r="J1261" s="206"/>
      <c r="K1261" s="206"/>
      <c r="L1261" s="211"/>
      <c r="M1261" s="212"/>
      <c r="N1261" s="213"/>
      <c r="O1261" s="213"/>
      <c r="P1261" s="213"/>
      <c r="Q1261" s="213"/>
      <c r="R1261" s="213"/>
      <c r="S1261" s="213"/>
      <c r="T1261" s="214"/>
      <c r="AT1261" s="215" t="s">
        <v>157</v>
      </c>
      <c r="AU1261" s="215" t="s">
        <v>82</v>
      </c>
      <c r="AV1261" s="13" t="s">
        <v>82</v>
      </c>
      <c r="AW1261" s="13" t="s">
        <v>33</v>
      </c>
      <c r="AX1261" s="13" t="s">
        <v>72</v>
      </c>
      <c r="AY1261" s="215" t="s">
        <v>146</v>
      </c>
    </row>
    <row r="1262" spans="2:51" s="13" customFormat="1" ht="11.25">
      <c r="B1262" s="205"/>
      <c r="C1262" s="206"/>
      <c r="D1262" s="201" t="s">
        <v>157</v>
      </c>
      <c r="E1262" s="207" t="s">
        <v>19</v>
      </c>
      <c r="F1262" s="208" t="s">
        <v>675</v>
      </c>
      <c r="G1262" s="206"/>
      <c r="H1262" s="209">
        <v>46.655000000000001</v>
      </c>
      <c r="I1262" s="210"/>
      <c r="J1262" s="206"/>
      <c r="K1262" s="206"/>
      <c r="L1262" s="211"/>
      <c r="M1262" s="212"/>
      <c r="N1262" s="213"/>
      <c r="O1262" s="213"/>
      <c r="P1262" s="213"/>
      <c r="Q1262" s="213"/>
      <c r="R1262" s="213"/>
      <c r="S1262" s="213"/>
      <c r="T1262" s="214"/>
      <c r="AT1262" s="215" t="s">
        <v>157</v>
      </c>
      <c r="AU1262" s="215" t="s">
        <v>82</v>
      </c>
      <c r="AV1262" s="13" t="s">
        <v>82</v>
      </c>
      <c r="AW1262" s="13" t="s">
        <v>33</v>
      </c>
      <c r="AX1262" s="13" t="s">
        <v>72</v>
      </c>
      <c r="AY1262" s="215" t="s">
        <v>146</v>
      </c>
    </row>
    <row r="1263" spans="2:51" s="13" customFormat="1" ht="11.25">
      <c r="B1263" s="205"/>
      <c r="C1263" s="206"/>
      <c r="D1263" s="201" t="s">
        <v>157</v>
      </c>
      <c r="E1263" s="207" t="s">
        <v>19</v>
      </c>
      <c r="F1263" s="208" t="s">
        <v>676</v>
      </c>
      <c r="G1263" s="206"/>
      <c r="H1263" s="209">
        <v>29.225000000000001</v>
      </c>
      <c r="I1263" s="210"/>
      <c r="J1263" s="206"/>
      <c r="K1263" s="206"/>
      <c r="L1263" s="211"/>
      <c r="M1263" s="212"/>
      <c r="N1263" s="213"/>
      <c r="O1263" s="213"/>
      <c r="P1263" s="213"/>
      <c r="Q1263" s="213"/>
      <c r="R1263" s="213"/>
      <c r="S1263" s="213"/>
      <c r="T1263" s="214"/>
      <c r="AT1263" s="215" t="s">
        <v>157</v>
      </c>
      <c r="AU1263" s="215" t="s">
        <v>82</v>
      </c>
      <c r="AV1263" s="13" t="s">
        <v>82</v>
      </c>
      <c r="AW1263" s="13" t="s">
        <v>33</v>
      </c>
      <c r="AX1263" s="13" t="s">
        <v>72</v>
      </c>
      <c r="AY1263" s="215" t="s">
        <v>146</v>
      </c>
    </row>
    <row r="1264" spans="2:51" s="13" customFormat="1" ht="11.25">
      <c r="B1264" s="205"/>
      <c r="C1264" s="206"/>
      <c r="D1264" s="201" t="s">
        <v>157</v>
      </c>
      <c r="E1264" s="207" t="s">
        <v>19</v>
      </c>
      <c r="F1264" s="208" t="s">
        <v>677</v>
      </c>
      <c r="G1264" s="206"/>
      <c r="H1264" s="209">
        <v>52.29</v>
      </c>
      <c r="I1264" s="210"/>
      <c r="J1264" s="206"/>
      <c r="K1264" s="206"/>
      <c r="L1264" s="211"/>
      <c r="M1264" s="212"/>
      <c r="N1264" s="213"/>
      <c r="O1264" s="213"/>
      <c r="P1264" s="213"/>
      <c r="Q1264" s="213"/>
      <c r="R1264" s="213"/>
      <c r="S1264" s="213"/>
      <c r="T1264" s="214"/>
      <c r="AT1264" s="215" t="s">
        <v>157</v>
      </c>
      <c r="AU1264" s="215" t="s">
        <v>82</v>
      </c>
      <c r="AV1264" s="13" t="s">
        <v>82</v>
      </c>
      <c r="AW1264" s="13" t="s">
        <v>33</v>
      </c>
      <c r="AX1264" s="13" t="s">
        <v>72</v>
      </c>
      <c r="AY1264" s="215" t="s">
        <v>146</v>
      </c>
    </row>
    <row r="1265" spans="1:65" s="13" customFormat="1" ht="11.25">
      <c r="B1265" s="205"/>
      <c r="C1265" s="206"/>
      <c r="D1265" s="201" t="s">
        <v>157</v>
      </c>
      <c r="E1265" s="207" t="s">
        <v>19</v>
      </c>
      <c r="F1265" s="208" t="s">
        <v>678</v>
      </c>
      <c r="G1265" s="206"/>
      <c r="H1265" s="209">
        <v>41.895000000000003</v>
      </c>
      <c r="I1265" s="210"/>
      <c r="J1265" s="206"/>
      <c r="K1265" s="206"/>
      <c r="L1265" s="211"/>
      <c r="M1265" s="212"/>
      <c r="N1265" s="213"/>
      <c r="O1265" s="213"/>
      <c r="P1265" s="213"/>
      <c r="Q1265" s="213"/>
      <c r="R1265" s="213"/>
      <c r="S1265" s="213"/>
      <c r="T1265" s="214"/>
      <c r="AT1265" s="215" t="s">
        <v>157</v>
      </c>
      <c r="AU1265" s="215" t="s">
        <v>82</v>
      </c>
      <c r="AV1265" s="13" t="s">
        <v>82</v>
      </c>
      <c r="AW1265" s="13" t="s">
        <v>33</v>
      </c>
      <c r="AX1265" s="13" t="s">
        <v>72</v>
      </c>
      <c r="AY1265" s="215" t="s">
        <v>146</v>
      </c>
    </row>
    <row r="1266" spans="1:65" s="13" customFormat="1" ht="11.25">
      <c r="B1266" s="205"/>
      <c r="C1266" s="206"/>
      <c r="D1266" s="201" t="s">
        <v>157</v>
      </c>
      <c r="E1266" s="207" t="s">
        <v>19</v>
      </c>
      <c r="F1266" s="208" t="s">
        <v>679</v>
      </c>
      <c r="G1266" s="206"/>
      <c r="H1266" s="209">
        <v>18.2</v>
      </c>
      <c r="I1266" s="210"/>
      <c r="J1266" s="206"/>
      <c r="K1266" s="206"/>
      <c r="L1266" s="211"/>
      <c r="M1266" s="212"/>
      <c r="N1266" s="213"/>
      <c r="O1266" s="213"/>
      <c r="P1266" s="213"/>
      <c r="Q1266" s="213"/>
      <c r="R1266" s="213"/>
      <c r="S1266" s="213"/>
      <c r="T1266" s="214"/>
      <c r="AT1266" s="215" t="s">
        <v>157</v>
      </c>
      <c r="AU1266" s="215" t="s">
        <v>82</v>
      </c>
      <c r="AV1266" s="13" t="s">
        <v>82</v>
      </c>
      <c r="AW1266" s="13" t="s">
        <v>33</v>
      </c>
      <c r="AX1266" s="13" t="s">
        <v>72</v>
      </c>
      <c r="AY1266" s="215" t="s">
        <v>146</v>
      </c>
    </row>
    <row r="1267" spans="1:65" s="2" customFormat="1" ht="16.5" customHeight="1">
      <c r="A1267" s="35"/>
      <c r="B1267" s="36"/>
      <c r="C1267" s="188" t="s">
        <v>2014</v>
      </c>
      <c r="D1267" s="188" t="s">
        <v>148</v>
      </c>
      <c r="E1267" s="189" t="s">
        <v>2015</v>
      </c>
      <c r="F1267" s="190" t="s">
        <v>2016</v>
      </c>
      <c r="G1267" s="191" t="s">
        <v>151</v>
      </c>
      <c r="H1267" s="192">
        <v>990.65499999999997</v>
      </c>
      <c r="I1267" s="193"/>
      <c r="J1267" s="194">
        <f>ROUND(I1267*H1267,2)</f>
        <v>0</v>
      </c>
      <c r="K1267" s="190" t="s">
        <v>152</v>
      </c>
      <c r="L1267" s="40"/>
      <c r="M1267" s="195" t="s">
        <v>19</v>
      </c>
      <c r="N1267" s="196" t="s">
        <v>43</v>
      </c>
      <c r="O1267" s="65"/>
      <c r="P1267" s="197">
        <f>O1267*H1267</f>
        <v>0</v>
      </c>
      <c r="Q1267" s="197">
        <v>0</v>
      </c>
      <c r="R1267" s="197">
        <f>Q1267*H1267</f>
        <v>0</v>
      </c>
      <c r="S1267" s="197">
        <v>0</v>
      </c>
      <c r="T1267" s="198">
        <f>S1267*H1267</f>
        <v>0</v>
      </c>
      <c r="U1267" s="35"/>
      <c r="V1267" s="35"/>
      <c r="W1267" s="35"/>
      <c r="X1267" s="35"/>
      <c r="Y1267" s="35"/>
      <c r="Z1267" s="35"/>
      <c r="AA1267" s="35"/>
      <c r="AB1267" s="35"/>
      <c r="AC1267" s="35"/>
      <c r="AD1267" s="35"/>
      <c r="AE1267" s="35"/>
      <c r="AR1267" s="199" t="s">
        <v>239</v>
      </c>
      <c r="AT1267" s="199" t="s">
        <v>148</v>
      </c>
      <c r="AU1267" s="199" t="s">
        <v>82</v>
      </c>
      <c r="AY1267" s="18" t="s">
        <v>146</v>
      </c>
      <c r="BE1267" s="200">
        <f>IF(N1267="základní",J1267,0)</f>
        <v>0</v>
      </c>
      <c r="BF1267" s="200">
        <f>IF(N1267="snížená",J1267,0)</f>
        <v>0</v>
      </c>
      <c r="BG1267" s="200">
        <f>IF(N1267="zákl. přenesená",J1267,0)</f>
        <v>0</v>
      </c>
      <c r="BH1267" s="200">
        <f>IF(N1267="sníž. přenesená",J1267,0)</f>
        <v>0</v>
      </c>
      <c r="BI1267" s="200">
        <f>IF(N1267="nulová",J1267,0)</f>
        <v>0</v>
      </c>
      <c r="BJ1267" s="18" t="s">
        <v>80</v>
      </c>
      <c r="BK1267" s="200">
        <f>ROUND(I1267*H1267,2)</f>
        <v>0</v>
      </c>
      <c r="BL1267" s="18" t="s">
        <v>239</v>
      </c>
      <c r="BM1267" s="199" t="s">
        <v>2017</v>
      </c>
    </row>
    <row r="1268" spans="1:65" s="2" customFormat="1" ht="11.25">
      <c r="A1268" s="35"/>
      <c r="B1268" s="36"/>
      <c r="C1268" s="37"/>
      <c r="D1268" s="201" t="s">
        <v>155</v>
      </c>
      <c r="E1268" s="37"/>
      <c r="F1268" s="202" t="s">
        <v>2016</v>
      </c>
      <c r="G1268" s="37"/>
      <c r="H1268" s="37"/>
      <c r="I1268" s="109"/>
      <c r="J1268" s="37"/>
      <c r="K1268" s="37"/>
      <c r="L1268" s="40"/>
      <c r="M1268" s="203"/>
      <c r="N1268" s="204"/>
      <c r="O1268" s="65"/>
      <c r="P1268" s="65"/>
      <c r="Q1268" s="65"/>
      <c r="R1268" s="65"/>
      <c r="S1268" s="65"/>
      <c r="T1268" s="66"/>
      <c r="U1268" s="35"/>
      <c r="V1268" s="35"/>
      <c r="W1268" s="35"/>
      <c r="X1268" s="35"/>
      <c r="Y1268" s="35"/>
      <c r="Z1268" s="35"/>
      <c r="AA1268" s="35"/>
      <c r="AB1268" s="35"/>
      <c r="AC1268" s="35"/>
      <c r="AD1268" s="35"/>
      <c r="AE1268" s="35"/>
      <c r="AT1268" s="18" t="s">
        <v>155</v>
      </c>
      <c r="AU1268" s="18" t="s">
        <v>82</v>
      </c>
    </row>
    <row r="1269" spans="1:65" s="2" customFormat="1" ht="16.5" customHeight="1">
      <c r="A1269" s="35"/>
      <c r="B1269" s="36"/>
      <c r="C1269" s="188" t="s">
        <v>2018</v>
      </c>
      <c r="D1269" s="188" t="s">
        <v>148</v>
      </c>
      <c r="E1269" s="189" t="s">
        <v>2019</v>
      </c>
      <c r="F1269" s="190" t="s">
        <v>2020</v>
      </c>
      <c r="G1269" s="191" t="s">
        <v>151</v>
      </c>
      <c r="H1269" s="192">
        <v>2132.768</v>
      </c>
      <c r="I1269" s="193"/>
      <c r="J1269" s="194">
        <f>ROUND(I1269*H1269,2)</f>
        <v>0</v>
      </c>
      <c r="K1269" s="190" t="s">
        <v>152</v>
      </c>
      <c r="L1269" s="40"/>
      <c r="M1269" s="195" t="s">
        <v>19</v>
      </c>
      <c r="N1269" s="196" t="s">
        <v>43</v>
      </c>
      <c r="O1269" s="65"/>
      <c r="P1269" s="197">
        <f>O1269*H1269</f>
        <v>0</v>
      </c>
      <c r="Q1269" s="197">
        <v>2.5999999999999998E-4</v>
      </c>
      <c r="R1269" s="197">
        <f>Q1269*H1269</f>
        <v>0.55451967999999996</v>
      </c>
      <c r="S1269" s="197">
        <v>0</v>
      </c>
      <c r="T1269" s="198">
        <f>S1269*H1269</f>
        <v>0</v>
      </c>
      <c r="U1269" s="35"/>
      <c r="V1269" s="35"/>
      <c r="W1269" s="35"/>
      <c r="X1269" s="35"/>
      <c r="Y1269" s="35"/>
      <c r="Z1269" s="35"/>
      <c r="AA1269" s="35"/>
      <c r="AB1269" s="35"/>
      <c r="AC1269" s="35"/>
      <c r="AD1269" s="35"/>
      <c r="AE1269" s="35"/>
      <c r="AR1269" s="199" t="s">
        <v>239</v>
      </c>
      <c r="AT1269" s="199" t="s">
        <v>148</v>
      </c>
      <c r="AU1269" s="199" t="s">
        <v>82</v>
      </c>
      <c r="AY1269" s="18" t="s">
        <v>146</v>
      </c>
      <c r="BE1269" s="200">
        <f>IF(N1269="základní",J1269,0)</f>
        <v>0</v>
      </c>
      <c r="BF1269" s="200">
        <f>IF(N1269="snížená",J1269,0)</f>
        <v>0</v>
      </c>
      <c r="BG1269" s="200">
        <f>IF(N1269="zákl. přenesená",J1269,0)</f>
        <v>0</v>
      </c>
      <c r="BH1269" s="200">
        <f>IF(N1269="sníž. přenesená",J1269,0)</f>
        <v>0</v>
      </c>
      <c r="BI1269" s="200">
        <f>IF(N1269="nulová",J1269,0)</f>
        <v>0</v>
      </c>
      <c r="BJ1269" s="18" t="s">
        <v>80</v>
      </c>
      <c r="BK1269" s="200">
        <f>ROUND(I1269*H1269,2)</f>
        <v>0</v>
      </c>
      <c r="BL1269" s="18" t="s">
        <v>239</v>
      </c>
      <c r="BM1269" s="199" t="s">
        <v>2021</v>
      </c>
    </row>
    <row r="1270" spans="1:65" s="2" customFormat="1" ht="11.25">
      <c r="A1270" s="35"/>
      <c r="B1270" s="36"/>
      <c r="C1270" s="37"/>
      <c r="D1270" s="201" t="s">
        <v>155</v>
      </c>
      <c r="E1270" s="37"/>
      <c r="F1270" s="202" t="s">
        <v>2022</v>
      </c>
      <c r="G1270" s="37"/>
      <c r="H1270" s="37"/>
      <c r="I1270" s="109"/>
      <c r="J1270" s="37"/>
      <c r="K1270" s="37"/>
      <c r="L1270" s="40"/>
      <c r="M1270" s="203"/>
      <c r="N1270" s="204"/>
      <c r="O1270" s="65"/>
      <c r="P1270" s="65"/>
      <c r="Q1270" s="65"/>
      <c r="R1270" s="65"/>
      <c r="S1270" s="65"/>
      <c r="T1270" s="66"/>
      <c r="U1270" s="35"/>
      <c r="V1270" s="35"/>
      <c r="W1270" s="35"/>
      <c r="X1270" s="35"/>
      <c r="Y1270" s="35"/>
      <c r="Z1270" s="35"/>
      <c r="AA1270" s="35"/>
      <c r="AB1270" s="35"/>
      <c r="AC1270" s="35"/>
      <c r="AD1270" s="35"/>
      <c r="AE1270" s="35"/>
      <c r="AT1270" s="18" t="s">
        <v>155</v>
      </c>
      <c r="AU1270" s="18" t="s">
        <v>82</v>
      </c>
    </row>
    <row r="1271" spans="1:65" s="13" customFormat="1" ht="11.25">
      <c r="B1271" s="205"/>
      <c r="C1271" s="206"/>
      <c r="D1271" s="201" t="s">
        <v>157</v>
      </c>
      <c r="E1271" s="207" t="s">
        <v>19</v>
      </c>
      <c r="F1271" s="208" t="s">
        <v>2023</v>
      </c>
      <c r="G1271" s="206"/>
      <c r="H1271" s="209">
        <v>990.65499999999997</v>
      </c>
      <c r="I1271" s="210"/>
      <c r="J1271" s="206"/>
      <c r="K1271" s="206"/>
      <c r="L1271" s="211"/>
      <c r="M1271" s="212"/>
      <c r="N1271" s="213"/>
      <c r="O1271" s="213"/>
      <c r="P1271" s="213"/>
      <c r="Q1271" s="213"/>
      <c r="R1271" s="213"/>
      <c r="S1271" s="213"/>
      <c r="T1271" s="214"/>
      <c r="AT1271" s="215" t="s">
        <v>157</v>
      </c>
      <c r="AU1271" s="215" t="s">
        <v>82</v>
      </c>
      <c r="AV1271" s="13" t="s">
        <v>82</v>
      </c>
      <c r="AW1271" s="13" t="s">
        <v>33</v>
      </c>
      <c r="AX1271" s="13" t="s">
        <v>72</v>
      </c>
      <c r="AY1271" s="215" t="s">
        <v>146</v>
      </c>
    </row>
    <row r="1272" spans="1:65" s="13" customFormat="1" ht="11.25">
      <c r="B1272" s="205"/>
      <c r="C1272" s="206"/>
      <c r="D1272" s="201" t="s">
        <v>157</v>
      </c>
      <c r="E1272" s="207" t="s">
        <v>19</v>
      </c>
      <c r="F1272" s="208" t="s">
        <v>2024</v>
      </c>
      <c r="G1272" s="206"/>
      <c r="H1272" s="209">
        <v>187.012</v>
      </c>
      <c r="I1272" s="210"/>
      <c r="J1272" s="206"/>
      <c r="K1272" s="206"/>
      <c r="L1272" s="211"/>
      <c r="M1272" s="212"/>
      <c r="N1272" s="213"/>
      <c r="O1272" s="213"/>
      <c r="P1272" s="213"/>
      <c r="Q1272" s="213"/>
      <c r="R1272" s="213"/>
      <c r="S1272" s="213"/>
      <c r="T1272" s="214"/>
      <c r="AT1272" s="215" t="s">
        <v>157</v>
      </c>
      <c r="AU1272" s="215" t="s">
        <v>82</v>
      </c>
      <c r="AV1272" s="13" t="s">
        <v>82</v>
      </c>
      <c r="AW1272" s="13" t="s">
        <v>33</v>
      </c>
      <c r="AX1272" s="13" t="s">
        <v>72</v>
      </c>
      <c r="AY1272" s="215" t="s">
        <v>146</v>
      </c>
    </row>
    <row r="1273" spans="1:65" s="13" customFormat="1" ht="11.25">
      <c r="B1273" s="205"/>
      <c r="C1273" s="206"/>
      <c r="D1273" s="201" t="s">
        <v>157</v>
      </c>
      <c r="E1273" s="207" t="s">
        <v>19</v>
      </c>
      <c r="F1273" s="208" t="s">
        <v>2025</v>
      </c>
      <c r="G1273" s="206"/>
      <c r="H1273" s="209">
        <v>433.72</v>
      </c>
      <c r="I1273" s="210"/>
      <c r="J1273" s="206"/>
      <c r="K1273" s="206"/>
      <c r="L1273" s="211"/>
      <c r="M1273" s="212"/>
      <c r="N1273" s="213"/>
      <c r="O1273" s="213"/>
      <c r="P1273" s="213"/>
      <c r="Q1273" s="213"/>
      <c r="R1273" s="213"/>
      <c r="S1273" s="213"/>
      <c r="T1273" s="214"/>
      <c r="AT1273" s="215" t="s">
        <v>157</v>
      </c>
      <c r="AU1273" s="215" t="s">
        <v>82</v>
      </c>
      <c r="AV1273" s="13" t="s">
        <v>82</v>
      </c>
      <c r="AW1273" s="13" t="s">
        <v>33</v>
      </c>
      <c r="AX1273" s="13" t="s">
        <v>72</v>
      </c>
      <c r="AY1273" s="215" t="s">
        <v>146</v>
      </c>
    </row>
    <row r="1274" spans="1:65" s="13" customFormat="1" ht="11.25">
      <c r="B1274" s="205"/>
      <c r="C1274" s="206"/>
      <c r="D1274" s="201" t="s">
        <v>157</v>
      </c>
      <c r="E1274" s="207" t="s">
        <v>19</v>
      </c>
      <c r="F1274" s="208" t="s">
        <v>2026</v>
      </c>
      <c r="G1274" s="206"/>
      <c r="H1274" s="209">
        <v>26.95</v>
      </c>
      <c r="I1274" s="210"/>
      <c r="J1274" s="206"/>
      <c r="K1274" s="206"/>
      <c r="L1274" s="211"/>
      <c r="M1274" s="212"/>
      <c r="N1274" s="213"/>
      <c r="O1274" s="213"/>
      <c r="P1274" s="213"/>
      <c r="Q1274" s="213"/>
      <c r="R1274" s="213"/>
      <c r="S1274" s="213"/>
      <c r="T1274" s="214"/>
      <c r="AT1274" s="215" t="s">
        <v>157</v>
      </c>
      <c r="AU1274" s="215" t="s">
        <v>82</v>
      </c>
      <c r="AV1274" s="13" t="s">
        <v>82</v>
      </c>
      <c r="AW1274" s="13" t="s">
        <v>33</v>
      </c>
      <c r="AX1274" s="13" t="s">
        <v>72</v>
      </c>
      <c r="AY1274" s="215" t="s">
        <v>146</v>
      </c>
    </row>
    <row r="1275" spans="1:65" s="13" customFormat="1" ht="11.25">
      <c r="B1275" s="205"/>
      <c r="C1275" s="206"/>
      <c r="D1275" s="201" t="s">
        <v>157</v>
      </c>
      <c r="E1275" s="207" t="s">
        <v>19</v>
      </c>
      <c r="F1275" s="208" t="s">
        <v>2027</v>
      </c>
      <c r="G1275" s="206"/>
      <c r="H1275" s="209">
        <v>494.43099999999998</v>
      </c>
      <c r="I1275" s="210"/>
      <c r="J1275" s="206"/>
      <c r="K1275" s="206"/>
      <c r="L1275" s="211"/>
      <c r="M1275" s="212"/>
      <c r="N1275" s="213"/>
      <c r="O1275" s="213"/>
      <c r="P1275" s="213"/>
      <c r="Q1275" s="213"/>
      <c r="R1275" s="213"/>
      <c r="S1275" s="213"/>
      <c r="T1275" s="214"/>
      <c r="AT1275" s="215" t="s">
        <v>157</v>
      </c>
      <c r="AU1275" s="215" t="s">
        <v>82</v>
      </c>
      <c r="AV1275" s="13" t="s">
        <v>82</v>
      </c>
      <c r="AW1275" s="13" t="s">
        <v>33</v>
      </c>
      <c r="AX1275" s="13" t="s">
        <v>72</v>
      </c>
      <c r="AY1275" s="215" t="s">
        <v>146</v>
      </c>
    </row>
    <row r="1276" spans="1:65" s="12" customFormat="1" ht="22.9" customHeight="1">
      <c r="B1276" s="172"/>
      <c r="C1276" s="173"/>
      <c r="D1276" s="174" t="s">
        <v>71</v>
      </c>
      <c r="E1276" s="186" t="s">
        <v>2028</v>
      </c>
      <c r="F1276" s="186" t="s">
        <v>2029</v>
      </c>
      <c r="G1276" s="173"/>
      <c r="H1276" s="173"/>
      <c r="I1276" s="176"/>
      <c r="J1276" s="187">
        <f>BK1276</f>
        <v>0</v>
      </c>
      <c r="K1276" s="173"/>
      <c r="L1276" s="178"/>
      <c r="M1276" s="179"/>
      <c r="N1276" s="180"/>
      <c r="O1276" s="180"/>
      <c r="P1276" s="181">
        <f>SUM(P1277:P1279)</f>
        <v>0</v>
      </c>
      <c r="Q1276" s="180"/>
      <c r="R1276" s="181">
        <f>SUM(R1277:R1279)</f>
        <v>0</v>
      </c>
      <c r="S1276" s="180"/>
      <c r="T1276" s="182">
        <f>SUM(T1277:T1279)</f>
        <v>0.76938600000000013</v>
      </c>
      <c r="AR1276" s="183" t="s">
        <v>82</v>
      </c>
      <c r="AT1276" s="184" t="s">
        <v>71</v>
      </c>
      <c r="AU1276" s="184" t="s">
        <v>80</v>
      </c>
      <c r="AY1276" s="183" t="s">
        <v>146</v>
      </c>
      <c r="BK1276" s="185">
        <f>SUM(BK1277:BK1279)</f>
        <v>0</v>
      </c>
    </row>
    <row r="1277" spans="1:65" s="2" customFormat="1" ht="16.5" customHeight="1">
      <c r="A1277" s="35"/>
      <c r="B1277" s="36"/>
      <c r="C1277" s="188" t="s">
        <v>2030</v>
      </c>
      <c r="D1277" s="188" t="s">
        <v>148</v>
      </c>
      <c r="E1277" s="189" t="s">
        <v>2031</v>
      </c>
      <c r="F1277" s="190" t="s">
        <v>2032</v>
      </c>
      <c r="G1277" s="191" t="s">
        <v>151</v>
      </c>
      <c r="H1277" s="192">
        <v>45.258000000000003</v>
      </c>
      <c r="I1277" s="193"/>
      <c r="J1277" s="194">
        <f>ROUND(I1277*H1277,2)</f>
        <v>0</v>
      </c>
      <c r="K1277" s="190" t="s">
        <v>152</v>
      </c>
      <c r="L1277" s="40"/>
      <c r="M1277" s="195" t="s">
        <v>19</v>
      </c>
      <c r="N1277" s="196" t="s">
        <v>43</v>
      </c>
      <c r="O1277" s="65"/>
      <c r="P1277" s="197">
        <f>O1277*H1277</f>
        <v>0</v>
      </c>
      <c r="Q1277" s="197">
        <v>0</v>
      </c>
      <c r="R1277" s="197">
        <f>Q1277*H1277</f>
        <v>0</v>
      </c>
      <c r="S1277" s="197">
        <v>1.7000000000000001E-2</v>
      </c>
      <c r="T1277" s="198">
        <f>S1277*H1277</f>
        <v>0.76938600000000013</v>
      </c>
      <c r="U1277" s="35"/>
      <c r="V1277" s="35"/>
      <c r="W1277" s="35"/>
      <c r="X1277" s="35"/>
      <c r="Y1277" s="35"/>
      <c r="Z1277" s="35"/>
      <c r="AA1277" s="35"/>
      <c r="AB1277" s="35"/>
      <c r="AC1277" s="35"/>
      <c r="AD1277" s="35"/>
      <c r="AE1277" s="35"/>
      <c r="AR1277" s="199" t="s">
        <v>239</v>
      </c>
      <c r="AT1277" s="199" t="s">
        <v>148</v>
      </c>
      <c r="AU1277" s="199" t="s">
        <v>82</v>
      </c>
      <c r="AY1277" s="18" t="s">
        <v>146</v>
      </c>
      <c r="BE1277" s="200">
        <f>IF(N1277="základní",J1277,0)</f>
        <v>0</v>
      </c>
      <c r="BF1277" s="200">
        <f>IF(N1277="snížená",J1277,0)</f>
        <v>0</v>
      </c>
      <c r="BG1277" s="200">
        <f>IF(N1277="zákl. přenesená",J1277,0)</f>
        <v>0</v>
      </c>
      <c r="BH1277" s="200">
        <f>IF(N1277="sníž. přenesená",J1277,0)</f>
        <v>0</v>
      </c>
      <c r="BI1277" s="200">
        <f>IF(N1277="nulová",J1277,0)</f>
        <v>0</v>
      </c>
      <c r="BJ1277" s="18" t="s">
        <v>80</v>
      </c>
      <c r="BK1277" s="200">
        <f>ROUND(I1277*H1277,2)</f>
        <v>0</v>
      </c>
      <c r="BL1277" s="18" t="s">
        <v>239</v>
      </c>
      <c r="BM1277" s="199" t="s">
        <v>2033</v>
      </c>
    </row>
    <row r="1278" spans="1:65" s="2" customFormat="1" ht="11.25">
      <c r="A1278" s="35"/>
      <c r="B1278" s="36"/>
      <c r="C1278" s="37"/>
      <c r="D1278" s="201" t="s">
        <v>155</v>
      </c>
      <c r="E1278" s="37"/>
      <c r="F1278" s="202" t="s">
        <v>2034</v>
      </c>
      <c r="G1278" s="37"/>
      <c r="H1278" s="37"/>
      <c r="I1278" s="109"/>
      <c r="J1278" s="37"/>
      <c r="K1278" s="37"/>
      <c r="L1278" s="40"/>
      <c r="M1278" s="203"/>
      <c r="N1278" s="204"/>
      <c r="O1278" s="65"/>
      <c r="P1278" s="65"/>
      <c r="Q1278" s="65"/>
      <c r="R1278" s="65"/>
      <c r="S1278" s="65"/>
      <c r="T1278" s="66"/>
      <c r="U1278" s="35"/>
      <c r="V1278" s="35"/>
      <c r="W1278" s="35"/>
      <c r="X1278" s="35"/>
      <c r="Y1278" s="35"/>
      <c r="Z1278" s="35"/>
      <c r="AA1278" s="35"/>
      <c r="AB1278" s="35"/>
      <c r="AC1278" s="35"/>
      <c r="AD1278" s="35"/>
      <c r="AE1278" s="35"/>
      <c r="AT1278" s="18" t="s">
        <v>155</v>
      </c>
      <c r="AU1278" s="18" t="s">
        <v>82</v>
      </c>
    </row>
    <row r="1279" spans="1:65" s="13" customFormat="1" ht="11.25">
      <c r="B1279" s="205"/>
      <c r="C1279" s="206"/>
      <c r="D1279" s="201" t="s">
        <v>157</v>
      </c>
      <c r="E1279" s="207" t="s">
        <v>19</v>
      </c>
      <c r="F1279" s="208" t="s">
        <v>2035</v>
      </c>
      <c r="G1279" s="206"/>
      <c r="H1279" s="209">
        <v>45.258000000000003</v>
      </c>
      <c r="I1279" s="210"/>
      <c r="J1279" s="206"/>
      <c r="K1279" s="206"/>
      <c r="L1279" s="211"/>
      <c r="M1279" s="212"/>
      <c r="N1279" s="213"/>
      <c r="O1279" s="213"/>
      <c r="P1279" s="213"/>
      <c r="Q1279" s="213"/>
      <c r="R1279" s="213"/>
      <c r="S1279" s="213"/>
      <c r="T1279" s="214"/>
      <c r="AT1279" s="215" t="s">
        <v>157</v>
      </c>
      <c r="AU1279" s="215" t="s">
        <v>82</v>
      </c>
      <c r="AV1279" s="13" t="s">
        <v>82</v>
      </c>
      <c r="AW1279" s="13" t="s">
        <v>33</v>
      </c>
      <c r="AX1279" s="13" t="s">
        <v>72</v>
      </c>
      <c r="AY1279" s="215" t="s">
        <v>146</v>
      </c>
    </row>
    <row r="1280" spans="1:65" s="12" customFormat="1" ht="25.9" customHeight="1">
      <c r="B1280" s="172"/>
      <c r="C1280" s="173"/>
      <c r="D1280" s="174" t="s">
        <v>71</v>
      </c>
      <c r="E1280" s="175" t="s">
        <v>2036</v>
      </c>
      <c r="F1280" s="175" t="s">
        <v>2037</v>
      </c>
      <c r="G1280" s="173"/>
      <c r="H1280" s="173"/>
      <c r="I1280" s="176"/>
      <c r="J1280" s="177">
        <f>BK1280</f>
        <v>0</v>
      </c>
      <c r="K1280" s="173"/>
      <c r="L1280" s="178"/>
      <c r="M1280" s="179"/>
      <c r="N1280" s="180"/>
      <c r="O1280" s="180"/>
      <c r="P1280" s="181">
        <f>SUM(P1281:P1310)</f>
        <v>0</v>
      </c>
      <c r="Q1280" s="180"/>
      <c r="R1280" s="181">
        <f>SUM(R1281:R1310)</f>
        <v>0</v>
      </c>
      <c r="S1280" s="180"/>
      <c r="T1280" s="182">
        <f>SUM(T1281:T1310)</f>
        <v>0</v>
      </c>
      <c r="AR1280" s="183" t="s">
        <v>153</v>
      </c>
      <c r="AT1280" s="184" t="s">
        <v>71</v>
      </c>
      <c r="AU1280" s="184" t="s">
        <v>72</v>
      </c>
      <c r="AY1280" s="183" t="s">
        <v>146</v>
      </c>
      <c r="BK1280" s="185">
        <f>SUM(BK1281:BK1310)</f>
        <v>0</v>
      </c>
    </row>
    <row r="1281" spans="1:65" s="2" customFormat="1" ht="24" customHeight="1">
      <c r="A1281" s="35"/>
      <c r="B1281" s="36"/>
      <c r="C1281" s="188" t="s">
        <v>2038</v>
      </c>
      <c r="D1281" s="188" t="s">
        <v>148</v>
      </c>
      <c r="E1281" s="189" t="s">
        <v>2039</v>
      </c>
      <c r="F1281" s="190" t="s">
        <v>2040</v>
      </c>
      <c r="G1281" s="191" t="s">
        <v>344</v>
      </c>
      <c r="H1281" s="192">
        <v>1</v>
      </c>
      <c r="I1281" s="193"/>
      <c r="J1281" s="194">
        <f>ROUND(I1281*H1281,2)</f>
        <v>0</v>
      </c>
      <c r="K1281" s="190" t="s">
        <v>19</v>
      </c>
      <c r="L1281" s="40"/>
      <c r="M1281" s="195" t="s">
        <v>19</v>
      </c>
      <c r="N1281" s="196" t="s">
        <v>43</v>
      </c>
      <c r="O1281" s="65"/>
      <c r="P1281" s="197">
        <f>O1281*H1281</f>
        <v>0</v>
      </c>
      <c r="Q1281" s="197">
        <v>0</v>
      </c>
      <c r="R1281" s="197">
        <f>Q1281*H1281</f>
        <v>0</v>
      </c>
      <c r="S1281" s="197">
        <v>0</v>
      </c>
      <c r="T1281" s="198">
        <f>S1281*H1281</f>
        <v>0</v>
      </c>
      <c r="U1281" s="35"/>
      <c r="V1281" s="35"/>
      <c r="W1281" s="35"/>
      <c r="X1281" s="35"/>
      <c r="Y1281" s="35"/>
      <c r="Z1281" s="35"/>
      <c r="AA1281" s="35"/>
      <c r="AB1281" s="35"/>
      <c r="AC1281" s="35"/>
      <c r="AD1281" s="35"/>
      <c r="AE1281" s="35"/>
      <c r="AR1281" s="199" t="s">
        <v>153</v>
      </c>
      <c r="AT1281" s="199" t="s">
        <v>148</v>
      </c>
      <c r="AU1281" s="199" t="s">
        <v>80</v>
      </c>
      <c r="AY1281" s="18" t="s">
        <v>146</v>
      </c>
      <c r="BE1281" s="200">
        <f>IF(N1281="základní",J1281,0)</f>
        <v>0</v>
      </c>
      <c r="BF1281" s="200">
        <f>IF(N1281="snížená",J1281,0)</f>
        <v>0</v>
      </c>
      <c r="BG1281" s="200">
        <f>IF(N1281="zákl. přenesená",J1281,0)</f>
        <v>0</v>
      </c>
      <c r="BH1281" s="200">
        <f>IF(N1281="sníž. přenesená",J1281,0)</f>
        <v>0</v>
      </c>
      <c r="BI1281" s="200">
        <f>IF(N1281="nulová",J1281,0)</f>
        <v>0</v>
      </c>
      <c r="BJ1281" s="18" t="s">
        <v>80</v>
      </c>
      <c r="BK1281" s="200">
        <f>ROUND(I1281*H1281,2)</f>
        <v>0</v>
      </c>
      <c r="BL1281" s="18" t="s">
        <v>153</v>
      </c>
      <c r="BM1281" s="199" t="s">
        <v>2041</v>
      </c>
    </row>
    <row r="1282" spans="1:65" s="2" customFormat="1" ht="19.5">
      <c r="A1282" s="35"/>
      <c r="B1282" s="36"/>
      <c r="C1282" s="37"/>
      <c r="D1282" s="201" t="s">
        <v>155</v>
      </c>
      <c r="E1282" s="37"/>
      <c r="F1282" s="202" t="s">
        <v>2040</v>
      </c>
      <c r="G1282" s="37"/>
      <c r="H1282" s="37"/>
      <c r="I1282" s="109"/>
      <c r="J1282" s="37"/>
      <c r="K1282" s="37"/>
      <c r="L1282" s="40"/>
      <c r="M1282" s="203"/>
      <c r="N1282" s="204"/>
      <c r="O1282" s="65"/>
      <c r="P1282" s="65"/>
      <c r="Q1282" s="65"/>
      <c r="R1282" s="65"/>
      <c r="S1282" s="65"/>
      <c r="T1282" s="66"/>
      <c r="U1282" s="35"/>
      <c r="V1282" s="35"/>
      <c r="W1282" s="35"/>
      <c r="X1282" s="35"/>
      <c r="Y1282" s="35"/>
      <c r="Z1282" s="35"/>
      <c r="AA1282" s="35"/>
      <c r="AB1282" s="35"/>
      <c r="AC1282" s="35"/>
      <c r="AD1282" s="35"/>
      <c r="AE1282" s="35"/>
      <c r="AT1282" s="18" t="s">
        <v>155</v>
      </c>
      <c r="AU1282" s="18" t="s">
        <v>80</v>
      </c>
    </row>
    <row r="1283" spans="1:65" s="2" customFormat="1" ht="36" customHeight="1">
      <c r="A1283" s="35"/>
      <c r="B1283" s="36"/>
      <c r="C1283" s="188" t="s">
        <v>2042</v>
      </c>
      <c r="D1283" s="188" t="s">
        <v>148</v>
      </c>
      <c r="E1283" s="189" t="s">
        <v>2043</v>
      </c>
      <c r="F1283" s="190" t="s">
        <v>2044</v>
      </c>
      <c r="G1283" s="191" t="s">
        <v>383</v>
      </c>
      <c r="H1283" s="192">
        <v>1</v>
      </c>
      <c r="I1283" s="193"/>
      <c r="J1283" s="194">
        <f>ROUND(I1283*H1283,2)</f>
        <v>0</v>
      </c>
      <c r="K1283" s="190" t="s">
        <v>19</v>
      </c>
      <c r="L1283" s="40"/>
      <c r="M1283" s="195" t="s">
        <v>19</v>
      </c>
      <c r="N1283" s="196" t="s">
        <v>43</v>
      </c>
      <c r="O1283" s="65"/>
      <c r="P1283" s="197">
        <f>O1283*H1283</f>
        <v>0</v>
      </c>
      <c r="Q1283" s="197">
        <v>0</v>
      </c>
      <c r="R1283" s="197">
        <f>Q1283*H1283</f>
        <v>0</v>
      </c>
      <c r="S1283" s="197">
        <v>0</v>
      </c>
      <c r="T1283" s="198">
        <f>S1283*H1283</f>
        <v>0</v>
      </c>
      <c r="U1283" s="35"/>
      <c r="V1283" s="35"/>
      <c r="W1283" s="35"/>
      <c r="X1283" s="35"/>
      <c r="Y1283" s="35"/>
      <c r="Z1283" s="35"/>
      <c r="AA1283" s="35"/>
      <c r="AB1283" s="35"/>
      <c r="AC1283" s="35"/>
      <c r="AD1283" s="35"/>
      <c r="AE1283" s="35"/>
      <c r="AR1283" s="199" t="s">
        <v>153</v>
      </c>
      <c r="AT1283" s="199" t="s">
        <v>148</v>
      </c>
      <c r="AU1283" s="199" t="s">
        <v>80</v>
      </c>
      <c r="AY1283" s="18" t="s">
        <v>146</v>
      </c>
      <c r="BE1283" s="200">
        <f>IF(N1283="základní",J1283,0)</f>
        <v>0</v>
      </c>
      <c r="BF1283" s="200">
        <f>IF(N1283="snížená",J1283,0)</f>
        <v>0</v>
      </c>
      <c r="BG1283" s="200">
        <f>IF(N1283="zákl. přenesená",J1283,0)</f>
        <v>0</v>
      </c>
      <c r="BH1283" s="200">
        <f>IF(N1283="sníž. přenesená",J1283,0)</f>
        <v>0</v>
      </c>
      <c r="BI1283" s="200">
        <f>IF(N1283="nulová",J1283,0)</f>
        <v>0</v>
      </c>
      <c r="BJ1283" s="18" t="s">
        <v>80</v>
      </c>
      <c r="BK1283" s="200">
        <f>ROUND(I1283*H1283,2)</f>
        <v>0</v>
      </c>
      <c r="BL1283" s="18" t="s">
        <v>153</v>
      </c>
      <c r="BM1283" s="199" t="s">
        <v>2045</v>
      </c>
    </row>
    <row r="1284" spans="1:65" s="2" customFormat="1" ht="19.5">
      <c r="A1284" s="35"/>
      <c r="B1284" s="36"/>
      <c r="C1284" s="37"/>
      <c r="D1284" s="201" t="s">
        <v>155</v>
      </c>
      <c r="E1284" s="37"/>
      <c r="F1284" s="202" t="s">
        <v>2044</v>
      </c>
      <c r="G1284" s="37"/>
      <c r="H1284" s="37"/>
      <c r="I1284" s="109"/>
      <c r="J1284" s="37"/>
      <c r="K1284" s="37"/>
      <c r="L1284" s="40"/>
      <c r="M1284" s="203"/>
      <c r="N1284" s="204"/>
      <c r="O1284" s="65"/>
      <c r="P1284" s="65"/>
      <c r="Q1284" s="65"/>
      <c r="R1284" s="65"/>
      <c r="S1284" s="65"/>
      <c r="T1284" s="66"/>
      <c r="U1284" s="35"/>
      <c r="V1284" s="35"/>
      <c r="W1284" s="35"/>
      <c r="X1284" s="35"/>
      <c r="Y1284" s="35"/>
      <c r="Z1284" s="35"/>
      <c r="AA1284" s="35"/>
      <c r="AB1284" s="35"/>
      <c r="AC1284" s="35"/>
      <c r="AD1284" s="35"/>
      <c r="AE1284" s="35"/>
      <c r="AT1284" s="18" t="s">
        <v>155</v>
      </c>
      <c r="AU1284" s="18" t="s">
        <v>80</v>
      </c>
    </row>
    <row r="1285" spans="1:65" s="2" customFormat="1" ht="24" customHeight="1">
      <c r="A1285" s="35"/>
      <c r="B1285" s="36"/>
      <c r="C1285" s="188" t="s">
        <v>2046</v>
      </c>
      <c r="D1285" s="188" t="s">
        <v>148</v>
      </c>
      <c r="E1285" s="189" t="s">
        <v>2047</v>
      </c>
      <c r="F1285" s="190" t="s">
        <v>2048</v>
      </c>
      <c r="G1285" s="191" t="s">
        <v>344</v>
      </c>
      <c r="H1285" s="192">
        <v>1</v>
      </c>
      <c r="I1285" s="193"/>
      <c r="J1285" s="194">
        <f>ROUND(I1285*H1285,2)</f>
        <v>0</v>
      </c>
      <c r="K1285" s="190" t="s">
        <v>19</v>
      </c>
      <c r="L1285" s="40"/>
      <c r="M1285" s="195" t="s">
        <v>19</v>
      </c>
      <c r="N1285" s="196" t="s">
        <v>43</v>
      </c>
      <c r="O1285" s="65"/>
      <c r="P1285" s="197">
        <f>O1285*H1285</f>
        <v>0</v>
      </c>
      <c r="Q1285" s="197">
        <v>0</v>
      </c>
      <c r="R1285" s="197">
        <f>Q1285*H1285</f>
        <v>0</v>
      </c>
      <c r="S1285" s="197">
        <v>0</v>
      </c>
      <c r="T1285" s="198">
        <f>S1285*H1285</f>
        <v>0</v>
      </c>
      <c r="U1285" s="35"/>
      <c r="V1285" s="35"/>
      <c r="W1285" s="35"/>
      <c r="X1285" s="35"/>
      <c r="Y1285" s="35"/>
      <c r="Z1285" s="35"/>
      <c r="AA1285" s="35"/>
      <c r="AB1285" s="35"/>
      <c r="AC1285" s="35"/>
      <c r="AD1285" s="35"/>
      <c r="AE1285" s="35"/>
      <c r="AR1285" s="199" t="s">
        <v>153</v>
      </c>
      <c r="AT1285" s="199" t="s">
        <v>148</v>
      </c>
      <c r="AU1285" s="199" t="s">
        <v>80</v>
      </c>
      <c r="AY1285" s="18" t="s">
        <v>146</v>
      </c>
      <c r="BE1285" s="200">
        <f>IF(N1285="základní",J1285,0)</f>
        <v>0</v>
      </c>
      <c r="BF1285" s="200">
        <f>IF(N1285="snížená",J1285,0)</f>
        <v>0</v>
      </c>
      <c r="BG1285" s="200">
        <f>IF(N1285="zákl. přenesená",J1285,0)</f>
        <v>0</v>
      </c>
      <c r="BH1285" s="200">
        <f>IF(N1285="sníž. přenesená",J1285,0)</f>
        <v>0</v>
      </c>
      <c r="BI1285" s="200">
        <f>IF(N1285="nulová",J1285,0)</f>
        <v>0</v>
      </c>
      <c r="BJ1285" s="18" t="s">
        <v>80</v>
      </c>
      <c r="BK1285" s="200">
        <f>ROUND(I1285*H1285,2)</f>
        <v>0</v>
      </c>
      <c r="BL1285" s="18" t="s">
        <v>153</v>
      </c>
      <c r="BM1285" s="199" t="s">
        <v>2049</v>
      </c>
    </row>
    <row r="1286" spans="1:65" s="2" customFormat="1" ht="19.5">
      <c r="A1286" s="35"/>
      <c r="B1286" s="36"/>
      <c r="C1286" s="37"/>
      <c r="D1286" s="201" t="s">
        <v>155</v>
      </c>
      <c r="E1286" s="37"/>
      <c r="F1286" s="202" t="s">
        <v>2048</v>
      </c>
      <c r="G1286" s="37"/>
      <c r="H1286" s="37"/>
      <c r="I1286" s="109"/>
      <c r="J1286" s="37"/>
      <c r="K1286" s="37"/>
      <c r="L1286" s="40"/>
      <c r="M1286" s="203"/>
      <c r="N1286" s="204"/>
      <c r="O1286" s="65"/>
      <c r="P1286" s="65"/>
      <c r="Q1286" s="65"/>
      <c r="R1286" s="65"/>
      <c r="S1286" s="65"/>
      <c r="T1286" s="66"/>
      <c r="U1286" s="35"/>
      <c r="V1286" s="35"/>
      <c r="W1286" s="35"/>
      <c r="X1286" s="35"/>
      <c r="Y1286" s="35"/>
      <c r="Z1286" s="35"/>
      <c r="AA1286" s="35"/>
      <c r="AB1286" s="35"/>
      <c r="AC1286" s="35"/>
      <c r="AD1286" s="35"/>
      <c r="AE1286" s="35"/>
      <c r="AT1286" s="18" t="s">
        <v>155</v>
      </c>
      <c r="AU1286" s="18" t="s">
        <v>80</v>
      </c>
    </row>
    <row r="1287" spans="1:65" s="2" customFormat="1" ht="24" customHeight="1">
      <c r="A1287" s="35"/>
      <c r="B1287" s="36"/>
      <c r="C1287" s="188" t="s">
        <v>2050</v>
      </c>
      <c r="D1287" s="188" t="s">
        <v>148</v>
      </c>
      <c r="E1287" s="189" t="s">
        <v>2051</v>
      </c>
      <c r="F1287" s="190" t="s">
        <v>2052</v>
      </c>
      <c r="G1287" s="191" t="s">
        <v>383</v>
      </c>
      <c r="H1287" s="192">
        <v>3</v>
      </c>
      <c r="I1287" s="193"/>
      <c r="J1287" s="194">
        <f>ROUND(I1287*H1287,2)</f>
        <v>0</v>
      </c>
      <c r="K1287" s="190" t="s">
        <v>19</v>
      </c>
      <c r="L1287" s="40"/>
      <c r="M1287" s="195" t="s">
        <v>19</v>
      </c>
      <c r="N1287" s="196" t="s">
        <v>43</v>
      </c>
      <c r="O1287" s="65"/>
      <c r="P1287" s="197">
        <f>O1287*H1287</f>
        <v>0</v>
      </c>
      <c r="Q1287" s="197">
        <v>0</v>
      </c>
      <c r="R1287" s="197">
        <f>Q1287*H1287</f>
        <v>0</v>
      </c>
      <c r="S1287" s="197">
        <v>0</v>
      </c>
      <c r="T1287" s="198">
        <f>S1287*H1287</f>
        <v>0</v>
      </c>
      <c r="U1287" s="35"/>
      <c r="V1287" s="35"/>
      <c r="W1287" s="35"/>
      <c r="X1287" s="35"/>
      <c r="Y1287" s="35"/>
      <c r="Z1287" s="35"/>
      <c r="AA1287" s="35"/>
      <c r="AB1287" s="35"/>
      <c r="AC1287" s="35"/>
      <c r="AD1287" s="35"/>
      <c r="AE1287" s="35"/>
      <c r="AR1287" s="199" t="s">
        <v>153</v>
      </c>
      <c r="AT1287" s="199" t="s">
        <v>148</v>
      </c>
      <c r="AU1287" s="199" t="s">
        <v>80</v>
      </c>
      <c r="AY1287" s="18" t="s">
        <v>146</v>
      </c>
      <c r="BE1287" s="200">
        <f>IF(N1287="základní",J1287,0)</f>
        <v>0</v>
      </c>
      <c r="BF1287" s="200">
        <f>IF(N1287="snížená",J1287,0)</f>
        <v>0</v>
      </c>
      <c r="BG1287" s="200">
        <f>IF(N1287="zákl. přenesená",J1287,0)</f>
        <v>0</v>
      </c>
      <c r="BH1287" s="200">
        <f>IF(N1287="sníž. přenesená",J1287,0)</f>
        <v>0</v>
      </c>
      <c r="BI1287" s="200">
        <f>IF(N1287="nulová",J1287,0)</f>
        <v>0</v>
      </c>
      <c r="BJ1287" s="18" t="s">
        <v>80</v>
      </c>
      <c r="BK1287" s="200">
        <f>ROUND(I1287*H1287,2)</f>
        <v>0</v>
      </c>
      <c r="BL1287" s="18" t="s">
        <v>153</v>
      </c>
      <c r="BM1287" s="199" t="s">
        <v>2053</v>
      </c>
    </row>
    <row r="1288" spans="1:65" s="2" customFormat="1" ht="19.5">
      <c r="A1288" s="35"/>
      <c r="B1288" s="36"/>
      <c r="C1288" s="37"/>
      <c r="D1288" s="201" t="s">
        <v>155</v>
      </c>
      <c r="E1288" s="37"/>
      <c r="F1288" s="202" t="s">
        <v>2052</v>
      </c>
      <c r="G1288" s="37"/>
      <c r="H1288" s="37"/>
      <c r="I1288" s="109"/>
      <c r="J1288" s="37"/>
      <c r="K1288" s="37"/>
      <c r="L1288" s="40"/>
      <c r="M1288" s="203"/>
      <c r="N1288" s="204"/>
      <c r="O1288" s="65"/>
      <c r="P1288" s="65"/>
      <c r="Q1288" s="65"/>
      <c r="R1288" s="65"/>
      <c r="S1288" s="65"/>
      <c r="T1288" s="66"/>
      <c r="U1288" s="35"/>
      <c r="V1288" s="35"/>
      <c r="W1288" s="35"/>
      <c r="X1288" s="35"/>
      <c r="Y1288" s="35"/>
      <c r="Z1288" s="35"/>
      <c r="AA1288" s="35"/>
      <c r="AB1288" s="35"/>
      <c r="AC1288" s="35"/>
      <c r="AD1288" s="35"/>
      <c r="AE1288" s="35"/>
      <c r="AT1288" s="18" t="s">
        <v>155</v>
      </c>
      <c r="AU1288" s="18" t="s">
        <v>80</v>
      </c>
    </row>
    <row r="1289" spans="1:65" s="2" customFormat="1" ht="24" customHeight="1">
      <c r="A1289" s="35"/>
      <c r="B1289" s="36"/>
      <c r="C1289" s="188" t="s">
        <v>2054</v>
      </c>
      <c r="D1289" s="188" t="s">
        <v>148</v>
      </c>
      <c r="E1289" s="189" t="s">
        <v>2055</v>
      </c>
      <c r="F1289" s="190" t="s">
        <v>2056</v>
      </c>
      <c r="G1289" s="191" t="s">
        <v>383</v>
      </c>
      <c r="H1289" s="192">
        <v>2</v>
      </c>
      <c r="I1289" s="193"/>
      <c r="J1289" s="194">
        <f>ROUND(I1289*H1289,2)</f>
        <v>0</v>
      </c>
      <c r="K1289" s="190" t="s">
        <v>19</v>
      </c>
      <c r="L1289" s="40"/>
      <c r="M1289" s="195" t="s">
        <v>19</v>
      </c>
      <c r="N1289" s="196" t="s">
        <v>43</v>
      </c>
      <c r="O1289" s="65"/>
      <c r="P1289" s="197">
        <f>O1289*H1289</f>
        <v>0</v>
      </c>
      <c r="Q1289" s="197">
        <v>0</v>
      </c>
      <c r="R1289" s="197">
        <f>Q1289*H1289</f>
        <v>0</v>
      </c>
      <c r="S1289" s="197">
        <v>0</v>
      </c>
      <c r="T1289" s="198">
        <f>S1289*H1289</f>
        <v>0</v>
      </c>
      <c r="U1289" s="35"/>
      <c r="V1289" s="35"/>
      <c r="W1289" s="35"/>
      <c r="X1289" s="35"/>
      <c r="Y1289" s="35"/>
      <c r="Z1289" s="35"/>
      <c r="AA1289" s="35"/>
      <c r="AB1289" s="35"/>
      <c r="AC1289" s="35"/>
      <c r="AD1289" s="35"/>
      <c r="AE1289" s="35"/>
      <c r="AR1289" s="199" t="s">
        <v>153</v>
      </c>
      <c r="AT1289" s="199" t="s">
        <v>148</v>
      </c>
      <c r="AU1289" s="199" t="s">
        <v>80</v>
      </c>
      <c r="AY1289" s="18" t="s">
        <v>146</v>
      </c>
      <c r="BE1289" s="200">
        <f>IF(N1289="základní",J1289,0)</f>
        <v>0</v>
      </c>
      <c r="BF1289" s="200">
        <f>IF(N1289="snížená",J1289,0)</f>
        <v>0</v>
      </c>
      <c r="BG1289" s="200">
        <f>IF(N1289="zákl. přenesená",J1289,0)</f>
        <v>0</v>
      </c>
      <c r="BH1289" s="200">
        <f>IF(N1289="sníž. přenesená",J1289,0)</f>
        <v>0</v>
      </c>
      <c r="BI1289" s="200">
        <f>IF(N1289="nulová",J1289,0)</f>
        <v>0</v>
      </c>
      <c r="BJ1289" s="18" t="s">
        <v>80</v>
      </c>
      <c r="BK1289" s="200">
        <f>ROUND(I1289*H1289,2)</f>
        <v>0</v>
      </c>
      <c r="BL1289" s="18" t="s">
        <v>153</v>
      </c>
      <c r="BM1289" s="199" t="s">
        <v>2057</v>
      </c>
    </row>
    <row r="1290" spans="1:65" s="2" customFormat="1" ht="19.5">
      <c r="A1290" s="35"/>
      <c r="B1290" s="36"/>
      <c r="C1290" s="37"/>
      <c r="D1290" s="201" t="s">
        <v>155</v>
      </c>
      <c r="E1290" s="37"/>
      <c r="F1290" s="202" t="s">
        <v>2058</v>
      </c>
      <c r="G1290" s="37"/>
      <c r="H1290" s="37"/>
      <c r="I1290" s="109"/>
      <c r="J1290" s="37"/>
      <c r="K1290" s="37"/>
      <c r="L1290" s="40"/>
      <c r="M1290" s="203"/>
      <c r="N1290" s="204"/>
      <c r="O1290" s="65"/>
      <c r="P1290" s="65"/>
      <c r="Q1290" s="65"/>
      <c r="R1290" s="65"/>
      <c r="S1290" s="65"/>
      <c r="T1290" s="66"/>
      <c r="U1290" s="35"/>
      <c r="V1290" s="35"/>
      <c r="W1290" s="35"/>
      <c r="X1290" s="35"/>
      <c r="Y1290" s="35"/>
      <c r="Z1290" s="35"/>
      <c r="AA1290" s="35"/>
      <c r="AB1290" s="35"/>
      <c r="AC1290" s="35"/>
      <c r="AD1290" s="35"/>
      <c r="AE1290" s="35"/>
      <c r="AT1290" s="18" t="s">
        <v>155</v>
      </c>
      <c r="AU1290" s="18" t="s">
        <v>80</v>
      </c>
    </row>
    <row r="1291" spans="1:65" s="2" customFormat="1" ht="24" customHeight="1">
      <c r="A1291" s="35"/>
      <c r="B1291" s="36"/>
      <c r="C1291" s="188" t="s">
        <v>2059</v>
      </c>
      <c r="D1291" s="188" t="s">
        <v>148</v>
      </c>
      <c r="E1291" s="189" t="s">
        <v>2060</v>
      </c>
      <c r="F1291" s="190" t="s">
        <v>2061</v>
      </c>
      <c r="G1291" s="191" t="s">
        <v>383</v>
      </c>
      <c r="H1291" s="192">
        <v>2</v>
      </c>
      <c r="I1291" s="193"/>
      <c r="J1291" s="194">
        <f>ROUND(I1291*H1291,2)</f>
        <v>0</v>
      </c>
      <c r="K1291" s="190" t="s">
        <v>19</v>
      </c>
      <c r="L1291" s="40"/>
      <c r="M1291" s="195" t="s">
        <v>19</v>
      </c>
      <c r="N1291" s="196" t="s">
        <v>43</v>
      </c>
      <c r="O1291" s="65"/>
      <c r="P1291" s="197">
        <f>O1291*H1291</f>
        <v>0</v>
      </c>
      <c r="Q1291" s="197">
        <v>0</v>
      </c>
      <c r="R1291" s="197">
        <f>Q1291*H1291</f>
        <v>0</v>
      </c>
      <c r="S1291" s="197">
        <v>0</v>
      </c>
      <c r="T1291" s="198">
        <f>S1291*H1291</f>
        <v>0</v>
      </c>
      <c r="U1291" s="35"/>
      <c r="V1291" s="35"/>
      <c r="W1291" s="35"/>
      <c r="X1291" s="35"/>
      <c r="Y1291" s="35"/>
      <c r="Z1291" s="35"/>
      <c r="AA1291" s="35"/>
      <c r="AB1291" s="35"/>
      <c r="AC1291" s="35"/>
      <c r="AD1291" s="35"/>
      <c r="AE1291" s="35"/>
      <c r="AR1291" s="199" t="s">
        <v>153</v>
      </c>
      <c r="AT1291" s="199" t="s">
        <v>148</v>
      </c>
      <c r="AU1291" s="199" t="s">
        <v>80</v>
      </c>
      <c r="AY1291" s="18" t="s">
        <v>146</v>
      </c>
      <c r="BE1291" s="200">
        <f>IF(N1291="základní",J1291,0)</f>
        <v>0</v>
      </c>
      <c r="BF1291" s="200">
        <f>IF(N1291="snížená",J1291,0)</f>
        <v>0</v>
      </c>
      <c r="BG1291" s="200">
        <f>IF(N1291="zákl. přenesená",J1291,0)</f>
        <v>0</v>
      </c>
      <c r="BH1291" s="200">
        <f>IF(N1291="sníž. přenesená",J1291,0)</f>
        <v>0</v>
      </c>
      <c r="BI1291" s="200">
        <f>IF(N1291="nulová",J1291,0)</f>
        <v>0</v>
      </c>
      <c r="BJ1291" s="18" t="s">
        <v>80</v>
      </c>
      <c r="BK1291" s="200">
        <f>ROUND(I1291*H1291,2)</f>
        <v>0</v>
      </c>
      <c r="BL1291" s="18" t="s">
        <v>153</v>
      </c>
      <c r="BM1291" s="199" t="s">
        <v>2062</v>
      </c>
    </row>
    <row r="1292" spans="1:65" s="2" customFormat="1" ht="19.5">
      <c r="A1292" s="35"/>
      <c r="B1292" s="36"/>
      <c r="C1292" s="37"/>
      <c r="D1292" s="201" t="s">
        <v>155</v>
      </c>
      <c r="E1292" s="37"/>
      <c r="F1292" s="202" t="s">
        <v>2061</v>
      </c>
      <c r="G1292" s="37"/>
      <c r="H1292" s="37"/>
      <c r="I1292" s="109"/>
      <c r="J1292" s="37"/>
      <c r="K1292" s="37"/>
      <c r="L1292" s="40"/>
      <c r="M1292" s="203"/>
      <c r="N1292" s="204"/>
      <c r="O1292" s="65"/>
      <c r="P1292" s="65"/>
      <c r="Q1292" s="65"/>
      <c r="R1292" s="65"/>
      <c r="S1292" s="65"/>
      <c r="T1292" s="66"/>
      <c r="U1292" s="35"/>
      <c r="V1292" s="35"/>
      <c r="W1292" s="35"/>
      <c r="X1292" s="35"/>
      <c r="Y1292" s="35"/>
      <c r="Z1292" s="35"/>
      <c r="AA1292" s="35"/>
      <c r="AB1292" s="35"/>
      <c r="AC1292" s="35"/>
      <c r="AD1292" s="35"/>
      <c r="AE1292" s="35"/>
      <c r="AT1292" s="18" t="s">
        <v>155</v>
      </c>
      <c r="AU1292" s="18" t="s">
        <v>80</v>
      </c>
    </row>
    <row r="1293" spans="1:65" s="2" customFormat="1" ht="24" customHeight="1">
      <c r="A1293" s="35"/>
      <c r="B1293" s="36"/>
      <c r="C1293" s="188" t="s">
        <v>2063</v>
      </c>
      <c r="D1293" s="188" t="s">
        <v>148</v>
      </c>
      <c r="E1293" s="189" t="s">
        <v>2064</v>
      </c>
      <c r="F1293" s="190" t="s">
        <v>2065</v>
      </c>
      <c r="G1293" s="191" t="s">
        <v>383</v>
      </c>
      <c r="H1293" s="192">
        <v>1</v>
      </c>
      <c r="I1293" s="193"/>
      <c r="J1293" s="194">
        <f>ROUND(I1293*H1293,2)</f>
        <v>0</v>
      </c>
      <c r="K1293" s="190" t="s">
        <v>19</v>
      </c>
      <c r="L1293" s="40"/>
      <c r="M1293" s="195" t="s">
        <v>19</v>
      </c>
      <c r="N1293" s="196" t="s">
        <v>43</v>
      </c>
      <c r="O1293" s="65"/>
      <c r="P1293" s="197">
        <f>O1293*H1293</f>
        <v>0</v>
      </c>
      <c r="Q1293" s="197">
        <v>0</v>
      </c>
      <c r="R1293" s="197">
        <f>Q1293*H1293</f>
        <v>0</v>
      </c>
      <c r="S1293" s="197">
        <v>0</v>
      </c>
      <c r="T1293" s="198">
        <f>S1293*H1293</f>
        <v>0</v>
      </c>
      <c r="U1293" s="35"/>
      <c r="V1293" s="35"/>
      <c r="W1293" s="35"/>
      <c r="X1293" s="35"/>
      <c r="Y1293" s="35"/>
      <c r="Z1293" s="35"/>
      <c r="AA1293" s="35"/>
      <c r="AB1293" s="35"/>
      <c r="AC1293" s="35"/>
      <c r="AD1293" s="35"/>
      <c r="AE1293" s="35"/>
      <c r="AR1293" s="199" t="s">
        <v>153</v>
      </c>
      <c r="AT1293" s="199" t="s">
        <v>148</v>
      </c>
      <c r="AU1293" s="199" t="s">
        <v>80</v>
      </c>
      <c r="AY1293" s="18" t="s">
        <v>146</v>
      </c>
      <c r="BE1293" s="200">
        <f>IF(N1293="základní",J1293,0)</f>
        <v>0</v>
      </c>
      <c r="BF1293" s="200">
        <f>IF(N1293="snížená",J1293,0)</f>
        <v>0</v>
      </c>
      <c r="BG1293" s="200">
        <f>IF(N1293="zákl. přenesená",J1293,0)</f>
        <v>0</v>
      </c>
      <c r="BH1293" s="200">
        <f>IF(N1293="sníž. přenesená",J1293,0)</f>
        <v>0</v>
      </c>
      <c r="BI1293" s="200">
        <f>IF(N1293="nulová",J1293,0)</f>
        <v>0</v>
      </c>
      <c r="BJ1293" s="18" t="s">
        <v>80</v>
      </c>
      <c r="BK1293" s="200">
        <f>ROUND(I1293*H1293,2)</f>
        <v>0</v>
      </c>
      <c r="BL1293" s="18" t="s">
        <v>153</v>
      </c>
      <c r="BM1293" s="199" t="s">
        <v>2066</v>
      </c>
    </row>
    <row r="1294" spans="1:65" s="2" customFormat="1" ht="19.5">
      <c r="A1294" s="35"/>
      <c r="B1294" s="36"/>
      <c r="C1294" s="37"/>
      <c r="D1294" s="201" t="s">
        <v>155</v>
      </c>
      <c r="E1294" s="37"/>
      <c r="F1294" s="202" t="s">
        <v>2065</v>
      </c>
      <c r="G1294" s="37"/>
      <c r="H1294" s="37"/>
      <c r="I1294" s="109"/>
      <c r="J1294" s="37"/>
      <c r="K1294" s="37"/>
      <c r="L1294" s="40"/>
      <c r="M1294" s="203"/>
      <c r="N1294" s="204"/>
      <c r="O1294" s="65"/>
      <c r="P1294" s="65"/>
      <c r="Q1294" s="65"/>
      <c r="R1294" s="65"/>
      <c r="S1294" s="65"/>
      <c r="T1294" s="66"/>
      <c r="U1294" s="35"/>
      <c r="V1294" s="35"/>
      <c r="W1294" s="35"/>
      <c r="X1294" s="35"/>
      <c r="Y1294" s="35"/>
      <c r="Z1294" s="35"/>
      <c r="AA1294" s="35"/>
      <c r="AB1294" s="35"/>
      <c r="AC1294" s="35"/>
      <c r="AD1294" s="35"/>
      <c r="AE1294" s="35"/>
      <c r="AT1294" s="18" t="s">
        <v>155</v>
      </c>
      <c r="AU1294" s="18" t="s">
        <v>80</v>
      </c>
    </row>
    <row r="1295" spans="1:65" s="2" customFormat="1" ht="24" customHeight="1">
      <c r="A1295" s="35"/>
      <c r="B1295" s="36"/>
      <c r="C1295" s="188" t="s">
        <v>2067</v>
      </c>
      <c r="D1295" s="188" t="s">
        <v>148</v>
      </c>
      <c r="E1295" s="189" t="s">
        <v>2068</v>
      </c>
      <c r="F1295" s="190" t="s">
        <v>2069</v>
      </c>
      <c r="G1295" s="191" t="s">
        <v>383</v>
      </c>
      <c r="H1295" s="192">
        <v>1</v>
      </c>
      <c r="I1295" s="193"/>
      <c r="J1295" s="194">
        <f>ROUND(I1295*H1295,2)</f>
        <v>0</v>
      </c>
      <c r="K1295" s="190" t="s">
        <v>19</v>
      </c>
      <c r="L1295" s="40"/>
      <c r="M1295" s="195" t="s">
        <v>19</v>
      </c>
      <c r="N1295" s="196" t="s">
        <v>43</v>
      </c>
      <c r="O1295" s="65"/>
      <c r="P1295" s="197">
        <f>O1295*H1295</f>
        <v>0</v>
      </c>
      <c r="Q1295" s="197">
        <v>0</v>
      </c>
      <c r="R1295" s="197">
        <f>Q1295*H1295</f>
        <v>0</v>
      </c>
      <c r="S1295" s="197">
        <v>0</v>
      </c>
      <c r="T1295" s="198">
        <f>S1295*H1295</f>
        <v>0</v>
      </c>
      <c r="U1295" s="35"/>
      <c r="V1295" s="35"/>
      <c r="W1295" s="35"/>
      <c r="X1295" s="35"/>
      <c r="Y1295" s="35"/>
      <c r="Z1295" s="35"/>
      <c r="AA1295" s="35"/>
      <c r="AB1295" s="35"/>
      <c r="AC1295" s="35"/>
      <c r="AD1295" s="35"/>
      <c r="AE1295" s="35"/>
      <c r="AR1295" s="199" t="s">
        <v>153</v>
      </c>
      <c r="AT1295" s="199" t="s">
        <v>148</v>
      </c>
      <c r="AU1295" s="199" t="s">
        <v>80</v>
      </c>
      <c r="AY1295" s="18" t="s">
        <v>146</v>
      </c>
      <c r="BE1295" s="200">
        <f>IF(N1295="základní",J1295,0)</f>
        <v>0</v>
      </c>
      <c r="BF1295" s="200">
        <f>IF(N1295="snížená",J1295,0)</f>
        <v>0</v>
      </c>
      <c r="BG1295" s="200">
        <f>IF(N1295="zákl. přenesená",J1295,0)</f>
        <v>0</v>
      </c>
      <c r="BH1295" s="200">
        <f>IF(N1295="sníž. přenesená",J1295,0)</f>
        <v>0</v>
      </c>
      <c r="BI1295" s="200">
        <f>IF(N1295="nulová",J1295,0)</f>
        <v>0</v>
      </c>
      <c r="BJ1295" s="18" t="s">
        <v>80</v>
      </c>
      <c r="BK1295" s="200">
        <f>ROUND(I1295*H1295,2)</f>
        <v>0</v>
      </c>
      <c r="BL1295" s="18" t="s">
        <v>153</v>
      </c>
      <c r="BM1295" s="199" t="s">
        <v>2070</v>
      </c>
    </row>
    <row r="1296" spans="1:65" s="2" customFormat="1" ht="19.5">
      <c r="A1296" s="35"/>
      <c r="B1296" s="36"/>
      <c r="C1296" s="37"/>
      <c r="D1296" s="201" t="s">
        <v>155</v>
      </c>
      <c r="E1296" s="37"/>
      <c r="F1296" s="202" t="s">
        <v>2069</v>
      </c>
      <c r="G1296" s="37"/>
      <c r="H1296" s="37"/>
      <c r="I1296" s="109"/>
      <c r="J1296" s="37"/>
      <c r="K1296" s="37"/>
      <c r="L1296" s="40"/>
      <c r="M1296" s="203"/>
      <c r="N1296" s="204"/>
      <c r="O1296" s="65"/>
      <c r="P1296" s="65"/>
      <c r="Q1296" s="65"/>
      <c r="R1296" s="65"/>
      <c r="S1296" s="65"/>
      <c r="T1296" s="66"/>
      <c r="U1296" s="35"/>
      <c r="V1296" s="35"/>
      <c r="W1296" s="35"/>
      <c r="X1296" s="35"/>
      <c r="Y1296" s="35"/>
      <c r="Z1296" s="35"/>
      <c r="AA1296" s="35"/>
      <c r="AB1296" s="35"/>
      <c r="AC1296" s="35"/>
      <c r="AD1296" s="35"/>
      <c r="AE1296" s="35"/>
      <c r="AT1296" s="18" t="s">
        <v>155</v>
      </c>
      <c r="AU1296" s="18" t="s">
        <v>80</v>
      </c>
    </row>
    <row r="1297" spans="1:65" s="2" customFormat="1" ht="24" customHeight="1">
      <c r="A1297" s="35"/>
      <c r="B1297" s="36"/>
      <c r="C1297" s="188" t="s">
        <v>2071</v>
      </c>
      <c r="D1297" s="188" t="s">
        <v>148</v>
      </c>
      <c r="E1297" s="189" t="s">
        <v>2072</v>
      </c>
      <c r="F1297" s="190" t="s">
        <v>2073</v>
      </c>
      <c r="G1297" s="191" t="s">
        <v>383</v>
      </c>
      <c r="H1297" s="192">
        <v>4</v>
      </c>
      <c r="I1297" s="193"/>
      <c r="J1297" s="194">
        <f>ROUND(I1297*H1297,2)</f>
        <v>0</v>
      </c>
      <c r="K1297" s="190" t="s">
        <v>19</v>
      </c>
      <c r="L1297" s="40"/>
      <c r="M1297" s="195" t="s">
        <v>19</v>
      </c>
      <c r="N1297" s="196" t="s">
        <v>43</v>
      </c>
      <c r="O1297" s="65"/>
      <c r="P1297" s="197">
        <f>O1297*H1297</f>
        <v>0</v>
      </c>
      <c r="Q1297" s="197">
        <v>0</v>
      </c>
      <c r="R1297" s="197">
        <f>Q1297*H1297</f>
        <v>0</v>
      </c>
      <c r="S1297" s="197">
        <v>0</v>
      </c>
      <c r="T1297" s="198">
        <f>S1297*H1297</f>
        <v>0</v>
      </c>
      <c r="U1297" s="35"/>
      <c r="V1297" s="35"/>
      <c r="W1297" s="35"/>
      <c r="X1297" s="35"/>
      <c r="Y1297" s="35"/>
      <c r="Z1297" s="35"/>
      <c r="AA1297" s="35"/>
      <c r="AB1297" s="35"/>
      <c r="AC1297" s="35"/>
      <c r="AD1297" s="35"/>
      <c r="AE1297" s="35"/>
      <c r="AR1297" s="199" t="s">
        <v>153</v>
      </c>
      <c r="AT1297" s="199" t="s">
        <v>148</v>
      </c>
      <c r="AU1297" s="199" t="s">
        <v>80</v>
      </c>
      <c r="AY1297" s="18" t="s">
        <v>146</v>
      </c>
      <c r="BE1297" s="200">
        <f>IF(N1297="základní",J1297,0)</f>
        <v>0</v>
      </c>
      <c r="BF1297" s="200">
        <f>IF(N1297="snížená",J1297,0)</f>
        <v>0</v>
      </c>
      <c r="BG1297" s="200">
        <f>IF(N1297="zákl. přenesená",J1297,0)</f>
        <v>0</v>
      </c>
      <c r="BH1297" s="200">
        <f>IF(N1297="sníž. přenesená",J1297,0)</f>
        <v>0</v>
      </c>
      <c r="BI1297" s="200">
        <f>IF(N1297="nulová",J1297,0)</f>
        <v>0</v>
      </c>
      <c r="BJ1297" s="18" t="s">
        <v>80</v>
      </c>
      <c r="BK1297" s="200">
        <f>ROUND(I1297*H1297,2)</f>
        <v>0</v>
      </c>
      <c r="BL1297" s="18" t="s">
        <v>153</v>
      </c>
      <c r="BM1297" s="199" t="s">
        <v>2074</v>
      </c>
    </row>
    <row r="1298" spans="1:65" s="2" customFormat="1" ht="11.25">
      <c r="A1298" s="35"/>
      <c r="B1298" s="36"/>
      <c r="C1298" s="37"/>
      <c r="D1298" s="201" t="s">
        <v>155</v>
      </c>
      <c r="E1298" s="37"/>
      <c r="F1298" s="202" t="s">
        <v>2073</v>
      </c>
      <c r="G1298" s="37"/>
      <c r="H1298" s="37"/>
      <c r="I1298" s="109"/>
      <c r="J1298" s="37"/>
      <c r="K1298" s="37"/>
      <c r="L1298" s="40"/>
      <c r="M1298" s="203"/>
      <c r="N1298" s="204"/>
      <c r="O1298" s="65"/>
      <c r="P1298" s="65"/>
      <c r="Q1298" s="65"/>
      <c r="R1298" s="65"/>
      <c r="S1298" s="65"/>
      <c r="T1298" s="66"/>
      <c r="U1298" s="35"/>
      <c r="V1298" s="35"/>
      <c r="W1298" s="35"/>
      <c r="X1298" s="35"/>
      <c r="Y1298" s="35"/>
      <c r="Z1298" s="35"/>
      <c r="AA1298" s="35"/>
      <c r="AB1298" s="35"/>
      <c r="AC1298" s="35"/>
      <c r="AD1298" s="35"/>
      <c r="AE1298" s="35"/>
      <c r="AT1298" s="18" t="s">
        <v>155</v>
      </c>
      <c r="AU1298" s="18" t="s">
        <v>80</v>
      </c>
    </row>
    <row r="1299" spans="1:65" s="2" customFormat="1" ht="24" customHeight="1">
      <c r="A1299" s="35"/>
      <c r="B1299" s="36"/>
      <c r="C1299" s="188" t="s">
        <v>2075</v>
      </c>
      <c r="D1299" s="188" t="s">
        <v>148</v>
      </c>
      <c r="E1299" s="189" t="s">
        <v>2076</v>
      </c>
      <c r="F1299" s="190" t="s">
        <v>2077</v>
      </c>
      <c r="G1299" s="191" t="s">
        <v>344</v>
      </c>
      <c r="H1299" s="192">
        <v>1</v>
      </c>
      <c r="I1299" s="193"/>
      <c r="J1299" s="194">
        <f>ROUND(I1299*H1299,2)</f>
        <v>0</v>
      </c>
      <c r="K1299" s="190" t="s">
        <v>19</v>
      </c>
      <c r="L1299" s="40"/>
      <c r="M1299" s="195" t="s">
        <v>19</v>
      </c>
      <c r="N1299" s="196" t="s">
        <v>43</v>
      </c>
      <c r="O1299" s="65"/>
      <c r="P1299" s="197">
        <f>O1299*H1299</f>
        <v>0</v>
      </c>
      <c r="Q1299" s="197">
        <v>0</v>
      </c>
      <c r="R1299" s="197">
        <f>Q1299*H1299</f>
        <v>0</v>
      </c>
      <c r="S1299" s="197">
        <v>0</v>
      </c>
      <c r="T1299" s="198">
        <f>S1299*H1299</f>
        <v>0</v>
      </c>
      <c r="U1299" s="35"/>
      <c r="V1299" s="35"/>
      <c r="W1299" s="35"/>
      <c r="X1299" s="35"/>
      <c r="Y1299" s="35"/>
      <c r="Z1299" s="35"/>
      <c r="AA1299" s="35"/>
      <c r="AB1299" s="35"/>
      <c r="AC1299" s="35"/>
      <c r="AD1299" s="35"/>
      <c r="AE1299" s="35"/>
      <c r="AR1299" s="199" t="s">
        <v>153</v>
      </c>
      <c r="AT1299" s="199" t="s">
        <v>148</v>
      </c>
      <c r="AU1299" s="199" t="s">
        <v>80</v>
      </c>
      <c r="AY1299" s="18" t="s">
        <v>146</v>
      </c>
      <c r="BE1299" s="200">
        <f>IF(N1299="základní",J1299,0)</f>
        <v>0</v>
      </c>
      <c r="BF1299" s="200">
        <f>IF(N1299="snížená",J1299,0)</f>
        <v>0</v>
      </c>
      <c r="BG1299" s="200">
        <f>IF(N1299="zákl. přenesená",J1299,0)</f>
        <v>0</v>
      </c>
      <c r="BH1299" s="200">
        <f>IF(N1299="sníž. přenesená",J1299,0)</f>
        <v>0</v>
      </c>
      <c r="BI1299" s="200">
        <f>IF(N1299="nulová",J1299,0)</f>
        <v>0</v>
      </c>
      <c r="BJ1299" s="18" t="s">
        <v>80</v>
      </c>
      <c r="BK1299" s="200">
        <f>ROUND(I1299*H1299,2)</f>
        <v>0</v>
      </c>
      <c r="BL1299" s="18" t="s">
        <v>153</v>
      </c>
      <c r="BM1299" s="199" t="s">
        <v>2078</v>
      </c>
    </row>
    <row r="1300" spans="1:65" s="2" customFormat="1" ht="19.5">
      <c r="A1300" s="35"/>
      <c r="B1300" s="36"/>
      <c r="C1300" s="37"/>
      <c r="D1300" s="201" t="s">
        <v>155</v>
      </c>
      <c r="E1300" s="37"/>
      <c r="F1300" s="202" t="s">
        <v>2077</v>
      </c>
      <c r="G1300" s="37"/>
      <c r="H1300" s="37"/>
      <c r="I1300" s="109"/>
      <c r="J1300" s="37"/>
      <c r="K1300" s="37"/>
      <c r="L1300" s="40"/>
      <c r="M1300" s="203"/>
      <c r="N1300" s="204"/>
      <c r="O1300" s="65"/>
      <c r="P1300" s="65"/>
      <c r="Q1300" s="65"/>
      <c r="R1300" s="65"/>
      <c r="S1300" s="65"/>
      <c r="T1300" s="66"/>
      <c r="U1300" s="35"/>
      <c r="V1300" s="35"/>
      <c r="W1300" s="35"/>
      <c r="X1300" s="35"/>
      <c r="Y1300" s="35"/>
      <c r="Z1300" s="35"/>
      <c r="AA1300" s="35"/>
      <c r="AB1300" s="35"/>
      <c r="AC1300" s="35"/>
      <c r="AD1300" s="35"/>
      <c r="AE1300" s="35"/>
      <c r="AT1300" s="18" t="s">
        <v>155</v>
      </c>
      <c r="AU1300" s="18" t="s">
        <v>80</v>
      </c>
    </row>
    <row r="1301" spans="1:65" s="2" customFormat="1" ht="24" customHeight="1">
      <c r="A1301" s="35"/>
      <c r="B1301" s="36"/>
      <c r="C1301" s="188" t="s">
        <v>2079</v>
      </c>
      <c r="D1301" s="188" t="s">
        <v>148</v>
      </c>
      <c r="E1301" s="189" t="s">
        <v>2080</v>
      </c>
      <c r="F1301" s="190" t="s">
        <v>2081</v>
      </c>
      <c r="G1301" s="191" t="s">
        <v>344</v>
      </c>
      <c r="H1301" s="192">
        <v>1</v>
      </c>
      <c r="I1301" s="193"/>
      <c r="J1301" s="194">
        <f>ROUND(I1301*H1301,2)</f>
        <v>0</v>
      </c>
      <c r="K1301" s="190" t="s">
        <v>19</v>
      </c>
      <c r="L1301" s="40"/>
      <c r="M1301" s="195" t="s">
        <v>19</v>
      </c>
      <c r="N1301" s="196" t="s">
        <v>43</v>
      </c>
      <c r="O1301" s="65"/>
      <c r="P1301" s="197">
        <f>O1301*H1301</f>
        <v>0</v>
      </c>
      <c r="Q1301" s="197">
        <v>0</v>
      </c>
      <c r="R1301" s="197">
        <f>Q1301*H1301</f>
        <v>0</v>
      </c>
      <c r="S1301" s="197">
        <v>0</v>
      </c>
      <c r="T1301" s="198">
        <f>S1301*H1301</f>
        <v>0</v>
      </c>
      <c r="U1301" s="35"/>
      <c r="V1301" s="35"/>
      <c r="W1301" s="35"/>
      <c r="X1301" s="35"/>
      <c r="Y1301" s="35"/>
      <c r="Z1301" s="35"/>
      <c r="AA1301" s="35"/>
      <c r="AB1301" s="35"/>
      <c r="AC1301" s="35"/>
      <c r="AD1301" s="35"/>
      <c r="AE1301" s="35"/>
      <c r="AR1301" s="199" t="s">
        <v>153</v>
      </c>
      <c r="AT1301" s="199" t="s">
        <v>148</v>
      </c>
      <c r="AU1301" s="199" t="s">
        <v>80</v>
      </c>
      <c r="AY1301" s="18" t="s">
        <v>146</v>
      </c>
      <c r="BE1301" s="200">
        <f>IF(N1301="základní",J1301,0)</f>
        <v>0</v>
      </c>
      <c r="BF1301" s="200">
        <f>IF(N1301="snížená",J1301,0)</f>
        <v>0</v>
      </c>
      <c r="BG1301" s="200">
        <f>IF(N1301="zákl. přenesená",J1301,0)</f>
        <v>0</v>
      </c>
      <c r="BH1301" s="200">
        <f>IF(N1301="sníž. přenesená",J1301,0)</f>
        <v>0</v>
      </c>
      <c r="BI1301" s="200">
        <f>IF(N1301="nulová",J1301,0)</f>
        <v>0</v>
      </c>
      <c r="BJ1301" s="18" t="s">
        <v>80</v>
      </c>
      <c r="BK1301" s="200">
        <f>ROUND(I1301*H1301,2)</f>
        <v>0</v>
      </c>
      <c r="BL1301" s="18" t="s">
        <v>153</v>
      </c>
      <c r="BM1301" s="199" t="s">
        <v>2082</v>
      </c>
    </row>
    <row r="1302" spans="1:65" s="2" customFormat="1" ht="19.5">
      <c r="A1302" s="35"/>
      <c r="B1302" s="36"/>
      <c r="C1302" s="37"/>
      <c r="D1302" s="201" t="s">
        <v>155</v>
      </c>
      <c r="E1302" s="37"/>
      <c r="F1302" s="202" t="s">
        <v>2081</v>
      </c>
      <c r="G1302" s="37"/>
      <c r="H1302" s="37"/>
      <c r="I1302" s="109"/>
      <c r="J1302" s="37"/>
      <c r="K1302" s="37"/>
      <c r="L1302" s="40"/>
      <c r="M1302" s="203"/>
      <c r="N1302" s="204"/>
      <c r="O1302" s="65"/>
      <c r="P1302" s="65"/>
      <c r="Q1302" s="65"/>
      <c r="R1302" s="65"/>
      <c r="S1302" s="65"/>
      <c r="T1302" s="66"/>
      <c r="U1302" s="35"/>
      <c r="V1302" s="35"/>
      <c r="W1302" s="35"/>
      <c r="X1302" s="35"/>
      <c r="Y1302" s="35"/>
      <c r="Z1302" s="35"/>
      <c r="AA1302" s="35"/>
      <c r="AB1302" s="35"/>
      <c r="AC1302" s="35"/>
      <c r="AD1302" s="35"/>
      <c r="AE1302" s="35"/>
      <c r="AT1302" s="18" t="s">
        <v>155</v>
      </c>
      <c r="AU1302" s="18" t="s">
        <v>80</v>
      </c>
    </row>
    <row r="1303" spans="1:65" s="2" customFormat="1" ht="24" customHeight="1">
      <c r="A1303" s="35"/>
      <c r="B1303" s="36"/>
      <c r="C1303" s="188" t="s">
        <v>2083</v>
      </c>
      <c r="D1303" s="188" t="s">
        <v>148</v>
      </c>
      <c r="E1303" s="189" t="s">
        <v>2084</v>
      </c>
      <c r="F1303" s="190" t="s">
        <v>2085</v>
      </c>
      <c r="G1303" s="191" t="s">
        <v>383</v>
      </c>
      <c r="H1303" s="192">
        <v>1</v>
      </c>
      <c r="I1303" s="193"/>
      <c r="J1303" s="194">
        <f>ROUND(I1303*H1303,2)</f>
        <v>0</v>
      </c>
      <c r="K1303" s="190" t="s">
        <v>19</v>
      </c>
      <c r="L1303" s="40"/>
      <c r="M1303" s="195" t="s">
        <v>19</v>
      </c>
      <c r="N1303" s="196" t="s">
        <v>43</v>
      </c>
      <c r="O1303" s="65"/>
      <c r="P1303" s="197">
        <f>O1303*H1303</f>
        <v>0</v>
      </c>
      <c r="Q1303" s="197">
        <v>0</v>
      </c>
      <c r="R1303" s="197">
        <f>Q1303*H1303</f>
        <v>0</v>
      </c>
      <c r="S1303" s="197">
        <v>0</v>
      </c>
      <c r="T1303" s="198">
        <f>S1303*H1303</f>
        <v>0</v>
      </c>
      <c r="U1303" s="35"/>
      <c r="V1303" s="35"/>
      <c r="W1303" s="35"/>
      <c r="X1303" s="35"/>
      <c r="Y1303" s="35"/>
      <c r="Z1303" s="35"/>
      <c r="AA1303" s="35"/>
      <c r="AB1303" s="35"/>
      <c r="AC1303" s="35"/>
      <c r="AD1303" s="35"/>
      <c r="AE1303" s="35"/>
      <c r="AR1303" s="199" t="s">
        <v>153</v>
      </c>
      <c r="AT1303" s="199" t="s">
        <v>148</v>
      </c>
      <c r="AU1303" s="199" t="s">
        <v>80</v>
      </c>
      <c r="AY1303" s="18" t="s">
        <v>146</v>
      </c>
      <c r="BE1303" s="200">
        <f>IF(N1303="základní",J1303,0)</f>
        <v>0</v>
      </c>
      <c r="BF1303" s="200">
        <f>IF(N1303="snížená",J1303,0)</f>
        <v>0</v>
      </c>
      <c r="BG1303" s="200">
        <f>IF(N1303="zákl. přenesená",J1303,0)</f>
        <v>0</v>
      </c>
      <c r="BH1303" s="200">
        <f>IF(N1303="sníž. přenesená",J1303,0)</f>
        <v>0</v>
      </c>
      <c r="BI1303" s="200">
        <f>IF(N1303="nulová",J1303,0)</f>
        <v>0</v>
      </c>
      <c r="BJ1303" s="18" t="s">
        <v>80</v>
      </c>
      <c r="BK1303" s="200">
        <f>ROUND(I1303*H1303,2)</f>
        <v>0</v>
      </c>
      <c r="BL1303" s="18" t="s">
        <v>153</v>
      </c>
      <c r="BM1303" s="199" t="s">
        <v>2086</v>
      </c>
    </row>
    <row r="1304" spans="1:65" s="2" customFormat="1" ht="19.5">
      <c r="A1304" s="35"/>
      <c r="B1304" s="36"/>
      <c r="C1304" s="37"/>
      <c r="D1304" s="201" t="s">
        <v>155</v>
      </c>
      <c r="E1304" s="37"/>
      <c r="F1304" s="202" t="s">
        <v>2085</v>
      </c>
      <c r="G1304" s="37"/>
      <c r="H1304" s="37"/>
      <c r="I1304" s="109"/>
      <c r="J1304" s="37"/>
      <c r="K1304" s="37"/>
      <c r="L1304" s="40"/>
      <c r="M1304" s="203"/>
      <c r="N1304" s="204"/>
      <c r="O1304" s="65"/>
      <c r="P1304" s="65"/>
      <c r="Q1304" s="65"/>
      <c r="R1304" s="65"/>
      <c r="S1304" s="65"/>
      <c r="T1304" s="66"/>
      <c r="U1304" s="35"/>
      <c r="V1304" s="35"/>
      <c r="W1304" s="35"/>
      <c r="X1304" s="35"/>
      <c r="Y1304" s="35"/>
      <c r="Z1304" s="35"/>
      <c r="AA1304" s="35"/>
      <c r="AB1304" s="35"/>
      <c r="AC1304" s="35"/>
      <c r="AD1304" s="35"/>
      <c r="AE1304" s="35"/>
      <c r="AT1304" s="18" t="s">
        <v>155</v>
      </c>
      <c r="AU1304" s="18" t="s">
        <v>80</v>
      </c>
    </row>
    <row r="1305" spans="1:65" s="2" customFormat="1" ht="24" customHeight="1">
      <c r="A1305" s="35"/>
      <c r="B1305" s="36"/>
      <c r="C1305" s="188" t="s">
        <v>2087</v>
      </c>
      <c r="D1305" s="188" t="s">
        <v>148</v>
      </c>
      <c r="E1305" s="189" t="s">
        <v>2088</v>
      </c>
      <c r="F1305" s="190" t="s">
        <v>2089</v>
      </c>
      <c r="G1305" s="191" t="s">
        <v>383</v>
      </c>
      <c r="H1305" s="192">
        <v>2</v>
      </c>
      <c r="I1305" s="193"/>
      <c r="J1305" s="194">
        <f>ROUND(I1305*H1305,2)</f>
        <v>0</v>
      </c>
      <c r="K1305" s="190" t="s">
        <v>19</v>
      </c>
      <c r="L1305" s="40"/>
      <c r="M1305" s="195" t="s">
        <v>19</v>
      </c>
      <c r="N1305" s="196" t="s">
        <v>43</v>
      </c>
      <c r="O1305" s="65"/>
      <c r="P1305" s="197">
        <f>O1305*H1305</f>
        <v>0</v>
      </c>
      <c r="Q1305" s="197">
        <v>0</v>
      </c>
      <c r="R1305" s="197">
        <f>Q1305*H1305</f>
        <v>0</v>
      </c>
      <c r="S1305" s="197">
        <v>0</v>
      </c>
      <c r="T1305" s="198">
        <f>S1305*H1305</f>
        <v>0</v>
      </c>
      <c r="U1305" s="35"/>
      <c r="V1305" s="35"/>
      <c r="W1305" s="35"/>
      <c r="X1305" s="35"/>
      <c r="Y1305" s="35"/>
      <c r="Z1305" s="35"/>
      <c r="AA1305" s="35"/>
      <c r="AB1305" s="35"/>
      <c r="AC1305" s="35"/>
      <c r="AD1305" s="35"/>
      <c r="AE1305" s="35"/>
      <c r="AR1305" s="199" t="s">
        <v>153</v>
      </c>
      <c r="AT1305" s="199" t="s">
        <v>148</v>
      </c>
      <c r="AU1305" s="199" t="s">
        <v>80</v>
      </c>
      <c r="AY1305" s="18" t="s">
        <v>146</v>
      </c>
      <c r="BE1305" s="200">
        <f>IF(N1305="základní",J1305,0)</f>
        <v>0</v>
      </c>
      <c r="BF1305" s="200">
        <f>IF(N1305="snížená",J1305,0)</f>
        <v>0</v>
      </c>
      <c r="BG1305" s="200">
        <f>IF(N1305="zákl. přenesená",J1305,0)</f>
        <v>0</v>
      </c>
      <c r="BH1305" s="200">
        <f>IF(N1305="sníž. přenesená",J1305,0)</f>
        <v>0</v>
      </c>
      <c r="BI1305" s="200">
        <f>IF(N1305="nulová",J1305,0)</f>
        <v>0</v>
      </c>
      <c r="BJ1305" s="18" t="s">
        <v>80</v>
      </c>
      <c r="BK1305" s="200">
        <f>ROUND(I1305*H1305,2)</f>
        <v>0</v>
      </c>
      <c r="BL1305" s="18" t="s">
        <v>153</v>
      </c>
      <c r="BM1305" s="199" t="s">
        <v>2090</v>
      </c>
    </row>
    <row r="1306" spans="1:65" s="2" customFormat="1" ht="19.5">
      <c r="A1306" s="35"/>
      <c r="B1306" s="36"/>
      <c r="C1306" s="37"/>
      <c r="D1306" s="201" t="s">
        <v>155</v>
      </c>
      <c r="E1306" s="37"/>
      <c r="F1306" s="202" t="s">
        <v>2089</v>
      </c>
      <c r="G1306" s="37"/>
      <c r="H1306" s="37"/>
      <c r="I1306" s="109"/>
      <c r="J1306" s="37"/>
      <c r="K1306" s="37"/>
      <c r="L1306" s="40"/>
      <c r="M1306" s="203"/>
      <c r="N1306" s="204"/>
      <c r="O1306" s="65"/>
      <c r="P1306" s="65"/>
      <c r="Q1306" s="65"/>
      <c r="R1306" s="65"/>
      <c r="S1306" s="65"/>
      <c r="T1306" s="66"/>
      <c r="U1306" s="35"/>
      <c r="V1306" s="35"/>
      <c r="W1306" s="35"/>
      <c r="X1306" s="35"/>
      <c r="Y1306" s="35"/>
      <c r="Z1306" s="35"/>
      <c r="AA1306" s="35"/>
      <c r="AB1306" s="35"/>
      <c r="AC1306" s="35"/>
      <c r="AD1306" s="35"/>
      <c r="AE1306" s="35"/>
      <c r="AT1306" s="18" t="s">
        <v>155</v>
      </c>
      <c r="AU1306" s="18" t="s">
        <v>80</v>
      </c>
    </row>
    <row r="1307" spans="1:65" s="2" customFormat="1" ht="24" customHeight="1">
      <c r="A1307" s="35"/>
      <c r="B1307" s="36"/>
      <c r="C1307" s="188" t="s">
        <v>2091</v>
      </c>
      <c r="D1307" s="188" t="s">
        <v>148</v>
      </c>
      <c r="E1307" s="189" t="s">
        <v>2092</v>
      </c>
      <c r="F1307" s="190" t="s">
        <v>2093</v>
      </c>
      <c r="G1307" s="191" t="s">
        <v>383</v>
      </c>
      <c r="H1307" s="192">
        <v>6</v>
      </c>
      <c r="I1307" s="193"/>
      <c r="J1307" s="194">
        <f>ROUND(I1307*H1307,2)</f>
        <v>0</v>
      </c>
      <c r="K1307" s="190" t="s">
        <v>19</v>
      </c>
      <c r="L1307" s="40"/>
      <c r="M1307" s="195" t="s">
        <v>19</v>
      </c>
      <c r="N1307" s="196" t="s">
        <v>43</v>
      </c>
      <c r="O1307" s="65"/>
      <c r="P1307" s="197">
        <f>O1307*H1307</f>
        <v>0</v>
      </c>
      <c r="Q1307" s="197">
        <v>0</v>
      </c>
      <c r="R1307" s="197">
        <f>Q1307*H1307</f>
        <v>0</v>
      </c>
      <c r="S1307" s="197">
        <v>0</v>
      </c>
      <c r="T1307" s="198">
        <f>S1307*H1307</f>
        <v>0</v>
      </c>
      <c r="U1307" s="35"/>
      <c r="V1307" s="35"/>
      <c r="W1307" s="35"/>
      <c r="X1307" s="35"/>
      <c r="Y1307" s="35"/>
      <c r="Z1307" s="35"/>
      <c r="AA1307" s="35"/>
      <c r="AB1307" s="35"/>
      <c r="AC1307" s="35"/>
      <c r="AD1307" s="35"/>
      <c r="AE1307" s="35"/>
      <c r="AR1307" s="199" t="s">
        <v>153</v>
      </c>
      <c r="AT1307" s="199" t="s">
        <v>148</v>
      </c>
      <c r="AU1307" s="199" t="s">
        <v>80</v>
      </c>
      <c r="AY1307" s="18" t="s">
        <v>146</v>
      </c>
      <c r="BE1307" s="200">
        <f>IF(N1307="základní",J1307,0)</f>
        <v>0</v>
      </c>
      <c r="BF1307" s="200">
        <f>IF(N1307="snížená",J1307,0)</f>
        <v>0</v>
      </c>
      <c r="BG1307" s="200">
        <f>IF(N1307="zákl. přenesená",J1307,0)</f>
        <v>0</v>
      </c>
      <c r="BH1307" s="200">
        <f>IF(N1307="sníž. přenesená",J1307,0)</f>
        <v>0</v>
      </c>
      <c r="BI1307" s="200">
        <f>IF(N1307="nulová",J1307,0)</f>
        <v>0</v>
      </c>
      <c r="BJ1307" s="18" t="s">
        <v>80</v>
      </c>
      <c r="BK1307" s="200">
        <f>ROUND(I1307*H1307,2)</f>
        <v>0</v>
      </c>
      <c r="BL1307" s="18" t="s">
        <v>153</v>
      </c>
      <c r="BM1307" s="199" t="s">
        <v>2094</v>
      </c>
    </row>
    <row r="1308" spans="1:65" s="2" customFormat="1" ht="11.25">
      <c r="A1308" s="35"/>
      <c r="B1308" s="36"/>
      <c r="C1308" s="37"/>
      <c r="D1308" s="201" t="s">
        <v>155</v>
      </c>
      <c r="E1308" s="37"/>
      <c r="F1308" s="202" t="s">
        <v>2093</v>
      </c>
      <c r="G1308" s="37"/>
      <c r="H1308" s="37"/>
      <c r="I1308" s="109"/>
      <c r="J1308" s="37"/>
      <c r="K1308" s="37"/>
      <c r="L1308" s="40"/>
      <c r="M1308" s="203"/>
      <c r="N1308" s="204"/>
      <c r="O1308" s="65"/>
      <c r="P1308" s="65"/>
      <c r="Q1308" s="65"/>
      <c r="R1308" s="65"/>
      <c r="S1308" s="65"/>
      <c r="T1308" s="66"/>
      <c r="U1308" s="35"/>
      <c r="V1308" s="35"/>
      <c r="W1308" s="35"/>
      <c r="X1308" s="35"/>
      <c r="Y1308" s="35"/>
      <c r="Z1308" s="35"/>
      <c r="AA1308" s="35"/>
      <c r="AB1308" s="35"/>
      <c r="AC1308" s="35"/>
      <c r="AD1308" s="35"/>
      <c r="AE1308" s="35"/>
      <c r="AT1308" s="18" t="s">
        <v>155</v>
      </c>
      <c r="AU1308" s="18" t="s">
        <v>80</v>
      </c>
    </row>
    <row r="1309" spans="1:65" s="2" customFormat="1" ht="16.5" customHeight="1">
      <c r="A1309" s="35"/>
      <c r="B1309" s="36"/>
      <c r="C1309" s="188" t="s">
        <v>2095</v>
      </c>
      <c r="D1309" s="188" t="s">
        <v>148</v>
      </c>
      <c r="E1309" s="189" t="s">
        <v>2096</v>
      </c>
      <c r="F1309" s="190" t="s">
        <v>2097</v>
      </c>
      <c r="G1309" s="191" t="s">
        <v>344</v>
      </c>
      <c r="H1309" s="192">
        <v>1</v>
      </c>
      <c r="I1309" s="193"/>
      <c r="J1309" s="194">
        <f>ROUND(I1309*H1309,2)</f>
        <v>0</v>
      </c>
      <c r="K1309" s="190" t="s">
        <v>19</v>
      </c>
      <c r="L1309" s="40"/>
      <c r="M1309" s="195" t="s">
        <v>19</v>
      </c>
      <c r="N1309" s="196" t="s">
        <v>43</v>
      </c>
      <c r="O1309" s="65"/>
      <c r="P1309" s="197">
        <f>O1309*H1309</f>
        <v>0</v>
      </c>
      <c r="Q1309" s="197">
        <v>0</v>
      </c>
      <c r="R1309" s="197">
        <f>Q1309*H1309</f>
        <v>0</v>
      </c>
      <c r="S1309" s="197">
        <v>0</v>
      </c>
      <c r="T1309" s="198">
        <f>S1309*H1309</f>
        <v>0</v>
      </c>
      <c r="U1309" s="35"/>
      <c r="V1309" s="35"/>
      <c r="W1309" s="35"/>
      <c r="X1309" s="35"/>
      <c r="Y1309" s="35"/>
      <c r="Z1309" s="35"/>
      <c r="AA1309" s="35"/>
      <c r="AB1309" s="35"/>
      <c r="AC1309" s="35"/>
      <c r="AD1309" s="35"/>
      <c r="AE1309" s="35"/>
      <c r="AR1309" s="199" t="s">
        <v>153</v>
      </c>
      <c r="AT1309" s="199" t="s">
        <v>148</v>
      </c>
      <c r="AU1309" s="199" t="s">
        <v>80</v>
      </c>
      <c r="AY1309" s="18" t="s">
        <v>146</v>
      </c>
      <c r="BE1309" s="200">
        <f>IF(N1309="základní",J1309,0)</f>
        <v>0</v>
      </c>
      <c r="BF1309" s="200">
        <f>IF(N1309="snížená",J1309,0)</f>
        <v>0</v>
      </c>
      <c r="BG1309" s="200">
        <f>IF(N1309="zákl. přenesená",J1309,0)</f>
        <v>0</v>
      </c>
      <c r="BH1309" s="200">
        <f>IF(N1309="sníž. přenesená",J1309,0)</f>
        <v>0</v>
      </c>
      <c r="BI1309" s="200">
        <f>IF(N1309="nulová",J1309,0)</f>
        <v>0</v>
      </c>
      <c r="BJ1309" s="18" t="s">
        <v>80</v>
      </c>
      <c r="BK1309" s="200">
        <f>ROUND(I1309*H1309,2)</f>
        <v>0</v>
      </c>
      <c r="BL1309" s="18" t="s">
        <v>153</v>
      </c>
      <c r="BM1309" s="199" t="s">
        <v>2098</v>
      </c>
    </row>
    <row r="1310" spans="1:65" s="2" customFormat="1" ht="11.25">
      <c r="A1310" s="35"/>
      <c r="B1310" s="36"/>
      <c r="C1310" s="37"/>
      <c r="D1310" s="201" t="s">
        <v>155</v>
      </c>
      <c r="E1310" s="37"/>
      <c r="F1310" s="202" t="s">
        <v>2097</v>
      </c>
      <c r="G1310" s="37"/>
      <c r="H1310" s="37"/>
      <c r="I1310" s="109"/>
      <c r="J1310" s="37"/>
      <c r="K1310" s="37"/>
      <c r="L1310" s="40"/>
      <c r="M1310" s="238"/>
      <c r="N1310" s="239"/>
      <c r="O1310" s="240"/>
      <c r="P1310" s="240"/>
      <c r="Q1310" s="240"/>
      <c r="R1310" s="240"/>
      <c r="S1310" s="240"/>
      <c r="T1310" s="241"/>
      <c r="U1310" s="35"/>
      <c r="V1310" s="35"/>
      <c r="W1310" s="35"/>
      <c r="X1310" s="35"/>
      <c r="Y1310" s="35"/>
      <c r="Z1310" s="35"/>
      <c r="AA1310" s="35"/>
      <c r="AB1310" s="35"/>
      <c r="AC1310" s="35"/>
      <c r="AD1310" s="35"/>
      <c r="AE1310" s="35"/>
      <c r="AT1310" s="18" t="s">
        <v>155</v>
      </c>
      <c r="AU1310" s="18" t="s">
        <v>80</v>
      </c>
    </row>
    <row r="1311" spans="1:65" s="2" customFormat="1" ht="6.95" customHeight="1">
      <c r="A1311" s="35"/>
      <c r="B1311" s="48"/>
      <c r="C1311" s="49"/>
      <c r="D1311" s="49"/>
      <c r="E1311" s="49"/>
      <c r="F1311" s="49"/>
      <c r="G1311" s="49"/>
      <c r="H1311" s="49"/>
      <c r="I1311" s="137"/>
      <c r="J1311" s="49"/>
      <c r="K1311" s="49"/>
      <c r="L1311" s="40"/>
      <c r="M1311" s="35"/>
      <c r="O1311" s="35"/>
      <c r="P1311" s="35"/>
      <c r="Q1311" s="35"/>
      <c r="R1311" s="35"/>
      <c r="S1311" s="35"/>
      <c r="T1311" s="35"/>
      <c r="U1311" s="35"/>
      <c r="V1311" s="35"/>
      <c r="W1311" s="35"/>
      <c r="X1311" s="35"/>
      <c r="Y1311" s="35"/>
      <c r="Z1311" s="35"/>
      <c r="AA1311" s="35"/>
      <c r="AB1311" s="35"/>
      <c r="AC1311" s="35"/>
      <c r="AD1311" s="35"/>
      <c r="AE1311" s="35"/>
    </row>
  </sheetData>
  <sheetProtection algorithmName="SHA-512" hashValue="NEvAuqtVuZ2H02VEx0FPKszXmRro/17IC6/GplrkYbLqfAp26WOfXTdYy29A1hiQ5PGmCpsY+7gQaDiqj4RLCA==" saltValue="nazq94FLpv0Kxuu8uWtP/gxV3Id8NJcvc6RTdJbwnWudpTtb/PK27VHGzkyDMt2M/MEZ/84VBp8ynU99OT2Yug==" spinCount="100000" sheet="1" objects="1" scenarios="1" formatColumns="0" formatRows="0" autoFilter="0"/>
  <autoFilter ref="C104:K1310" xr:uid="{00000000-0009-0000-0000-000001000000}"/>
  <mergeCells count="9">
    <mergeCell ref="E50:H50"/>
    <mergeCell ref="E95:H95"/>
    <mergeCell ref="E97:H97"/>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354"/>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2"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I2" s="102"/>
      <c r="L2" s="343"/>
      <c r="M2" s="343"/>
      <c r="N2" s="343"/>
      <c r="O2" s="343"/>
      <c r="P2" s="343"/>
      <c r="Q2" s="343"/>
      <c r="R2" s="343"/>
      <c r="S2" s="343"/>
      <c r="T2" s="343"/>
      <c r="U2" s="343"/>
      <c r="V2" s="343"/>
      <c r="AT2" s="18" t="s">
        <v>85</v>
      </c>
      <c r="AZ2" s="242" t="s">
        <v>2099</v>
      </c>
      <c r="BA2" s="242" t="s">
        <v>19</v>
      </c>
      <c r="BB2" s="242" t="s">
        <v>19</v>
      </c>
      <c r="BC2" s="242" t="s">
        <v>305</v>
      </c>
      <c r="BD2" s="242" t="s">
        <v>82</v>
      </c>
    </row>
    <row r="3" spans="1:56" s="1" customFormat="1" ht="6.95" customHeight="1">
      <c r="B3" s="103"/>
      <c r="C3" s="104"/>
      <c r="D3" s="104"/>
      <c r="E3" s="104"/>
      <c r="F3" s="104"/>
      <c r="G3" s="104"/>
      <c r="H3" s="104"/>
      <c r="I3" s="105"/>
      <c r="J3" s="104"/>
      <c r="K3" s="104"/>
      <c r="L3" s="21"/>
      <c r="AT3" s="18" t="s">
        <v>82</v>
      </c>
      <c r="AZ3" s="242" t="s">
        <v>2100</v>
      </c>
      <c r="BA3" s="242" t="s">
        <v>19</v>
      </c>
      <c r="BB3" s="242" t="s">
        <v>19</v>
      </c>
      <c r="BC3" s="242" t="s">
        <v>2101</v>
      </c>
      <c r="BD3" s="242" t="s">
        <v>82</v>
      </c>
    </row>
    <row r="4" spans="1:56" s="1" customFormat="1" ht="24.95" customHeight="1">
      <c r="B4" s="21"/>
      <c r="D4" s="106" t="s">
        <v>98</v>
      </c>
      <c r="I4" s="102"/>
      <c r="L4" s="21"/>
      <c r="M4" s="107" t="s">
        <v>10</v>
      </c>
      <c r="AT4" s="18" t="s">
        <v>4</v>
      </c>
      <c r="AZ4" s="242" t="s">
        <v>2102</v>
      </c>
      <c r="BA4" s="242" t="s">
        <v>19</v>
      </c>
      <c r="BB4" s="242" t="s">
        <v>19</v>
      </c>
      <c r="BC4" s="242" t="s">
        <v>2103</v>
      </c>
      <c r="BD4" s="242" t="s">
        <v>82</v>
      </c>
    </row>
    <row r="5" spans="1:56" s="1" customFormat="1" ht="6.95" customHeight="1">
      <c r="B5" s="21"/>
      <c r="I5" s="102"/>
      <c r="L5" s="21"/>
      <c r="AZ5" s="242" t="s">
        <v>2104</v>
      </c>
      <c r="BA5" s="242" t="s">
        <v>19</v>
      </c>
      <c r="BB5" s="242" t="s">
        <v>19</v>
      </c>
      <c r="BC5" s="242" t="s">
        <v>2105</v>
      </c>
      <c r="BD5" s="242" t="s">
        <v>82</v>
      </c>
    </row>
    <row r="6" spans="1:56" s="1" customFormat="1" ht="12" customHeight="1">
      <c r="B6" s="21"/>
      <c r="D6" s="108" t="s">
        <v>16</v>
      </c>
      <c r="I6" s="102"/>
      <c r="L6" s="21"/>
      <c r="AZ6" s="242" t="s">
        <v>2106</v>
      </c>
      <c r="BA6" s="242" t="s">
        <v>19</v>
      </c>
      <c r="BB6" s="242" t="s">
        <v>19</v>
      </c>
      <c r="BC6" s="242" t="s">
        <v>2107</v>
      </c>
      <c r="BD6" s="242" t="s">
        <v>82</v>
      </c>
    </row>
    <row r="7" spans="1:56" s="1" customFormat="1" ht="16.5" customHeight="1">
      <c r="B7" s="21"/>
      <c r="E7" s="372" t="str">
        <f>'Rekapitulace stavby'!K6</f>
        <v>Modernizace a rozšíření prostor SPC Kladno - Vrapice</v>
      </c>
      <c r="F7" s="373"/>
      <c r="G7" s="373"/>
      <c r="H7" s="373"/>
      <c r="I7" s="102"/>
      <c r="L7" s="21"/>
    </row>
    <row r="8" spans="1:56" s="2" customFormat="1" ht="12" customHeight="1">
      <c r="A8" s="35"/>
      <c r="B8" s="40"/>
      <c r="C8" s="35"/>
      <c r="D8" s="108" t="s">
        <v>99</v>
      </c>
      <c r="E8" s="35"/>
      <c r="F8" s="35"/>
      <c r="G8" s="35"/>
      <c r="H8" s="35"/>
      <c r="I8" s="109"/>
      <c r="J8" s="35"/>
      <c r="K8" s="35"/>
      <c r="L8" s="110"/>
      <c r="S8" s="35"/>
      <c r="T8" s="35"/>
      <c r="U8" s="35"/>
      <c r="V8" s="35"/>
      <c r="W8" s="35"/>
      <c r="X8" s="35"/>
      <c r="Y8" s="35"/>
      <c r="Z8" s="35"/>
      <c r="AA8" s="35"/>
      <c r="AB8" s="35"/>
      <c r="AC8" s="35"/>
      <c r="AD8" s="35"/>
      <c r="AE8" s="35"/>
    </row>
    <row r="9" spans="1:56" s="2" customFormat="1" ht="16.5" customHeight="1">
      <c r="A9" s="35"/>
      <c r="B9" s="40"/>
      <c r="C9" s="35"/>
      <c r="D9" s="35"/>
      <c r="E9" s="374" t="s">
        <v>2108</v>
      </c>
      <c r="F9" s="375"/>
      <c r="G9" s="375"/>
      <c r="H9" s="375"/>
      <c r="I9" s="109"/>
      <c r="J9" s="35"/>
      <c r="K9" s="35"/>
      <c r="L9" s="110"/>
      <c r="S9" s="35"/>
      <c r="T9" s="35"/>
      <c r="U9" s="35"/>
      <c r="V9" s="35"/>
      <c r="W9" s="35"/>
      <c r="X9" s="35"/>
      <c r="Y9" s="35"/>
      <c r="Z9" s="35"/>
      <c r="AA9" s="35"/>
      <c r="AB9" s="35"/>
      <c r="AC9" s="35"/>
      <c r="AD9" s="35"/>
      <c r="AE9" s="35"/>
    </row>
    <row r="10" spans="1:56" s="2" customFormat="1" ht="11.25">
      <c r="A10" s="35"/>
      <c r="B10" s="40"/>
      <c r="C10" s="35"/>
      <c r="D10" s="35"/>
      <c r="E10" s="35"/>
      <c r="F10" s="35"/>
      <c r="G10" s="35"/>
      <c r="H10" s="35"/>
      <c r="I10" s="109"/>
      <c r="J10" s="35"/>
      <c r="K10" s="35"/>
      <c r="L10" s="110"/>
      <c r="S10" s="35"/>
      <c r="T10" s="35"/>
      <c r="U10" s="35"/>
      <c r="V10" s="35"/>
      <c r="W10" s="35"/>
      <c r="X10" s="35"/>
      <c r="Y10" s="35"/>
      <c r="Z10" s="35"/>
      <c r="AA10" s="35"/>
      <c r="AB10" s="35"/>
      <c r="AC10" s="35"/>
      <c r="AD10" s="35"/>
      <c r="AE10" s="35"/>
    </row>
    <row r="11" spans="1:56" s="2" customFormat="1" ht="12" customHeight="1">
      <c r="A11" s="35"/>
      <c r="B11" s="40"/>
      <c r="C11" s="35"/>
      <c r="D11" s="108" t="s">
        <v>18</v>
      </c>
      <c r="E11" s="35"/>
      <c r="F11" s="111" t="s">
        <v>19</v>
      </c>
      <c r="G11" s="35"/>
      <c r="H11" s="35"/>
      <c r="I11" s="112" t="s">
        <v>20</v>
      </c>
      <c r="J11" s="111" t="s">
        <v>19</v>
      </c>
      <c r="K11" s="35"/>
      <c r="L11" s="110"/>
      <c r="S11" s="35"/>
      <c r="T11" s="35"/>
      <c r="U11" s="35"/>
      <c r="V11" s="35"/>
      <c r="W11" s="35"/>
      <c r="X11" s="35"/>
      <c r="Y11" s="35"/>
      <c r="Z11" s="35"/>
      <c r="AA11" s="35"/>
      <c r="AB11" s="35"/>
      <c r="AC11" s="35"/>
      <c r="AD11" s="35"/>
      <c r="AE11" s="35"/>
    </row>
    <row r="12" spans="1:56" s="2" customFormat="1" ht="12" customHeight="1">
      <c r="A12" s="35"/>
      <c r="B12" s="40"/>
      <c r="C12" s="35"/>
      <c r="D12" s="108" t="s">
        <v>21</v>
      </c>
      <c r="E12" s="35"/>
      <c r="F12" s="111" t="s">
        <v>22</v>
      </c>
      <c r="G12" s="35"/>
      <c r="H12" s="35"/>
      <c r="I12" s="112" t="s">
        <v>23</v>
      </c>
      <c r="J12" s="113" t="str">
        <f>'Rekapitulace stavby'!AN8</f>
        <v>15. 3. 2019</v>
      </c>
      <c r="K12" s="35"/>
      <c r="L12" s="110"/>
      <c r="S12" s="35"/>
      <c r="T12" s="35"/>
      <c r="U12" s="35"/>
      <c r="V12" s="35"/>
      <c r="W12" s="35"/>
      <c r="X12" s="35"/>
      <c r="Y12" s="35"/>
      <c r="Z12" s="35"/>
      <c r="AA12" s="35"/>
      <c r="AB12" s="35"/>
      <c r="AC12" s="35"/>
      <c r="AD12" s="35"/>
      <c r="AE12" s="35"/>
    </row>
    <row r="13" spans="1:56" s="2" customFormat="1" ht="10.9" customHeight="1">
      <c r="A13" s="35"/>
      <c r="B13" s="40"/>
      <c r="C13" s="35"/>
      <c r="D13" s="35"/>
      <c r="E13" s="35"/>
      <c r="F13" s="35"/>
      <c r="G13" s="35"/>
      <c r="H13" s="35"/>
      <c r="I13" s="109"/>
      <c r="J13" s="35"/>
      <c r="K13" s="35"/>
      <c r="L13" s="110"/>
      <c r="S13" s="35"/>
      <c r="T13" s="35"/>
      <c r="U13" s="35"/>
      <c r="V13" s="35"/>
      <c r="W13" s="35"/>
      <c r="X13" s="35"/>
      <c r="Y13" s="35"/>
      <c r="Z13" s="35"/>
      <c r="AA13" s="35"/>
      <c r="AB13" s="35"/>
      <c r="AC13" s="35"/>
      <c r="AD13" s="35"/>
      <c r="AE13" s="35"/>
    </row>
    <row r="14" spans="1:56" s="2" customFormat="1" ht="12" customHeight="1">
      <c r="A14" s="35"/>
      <c r="B14" s="40"/>
      <c r="C14" s="35"/>
      <c r="D14" s="108" t="s">
        <v>25</v>
      </c>
      <c r="E14" s="35"/>
      <c r="F14" s="35"/>
      <c r="G14" s="35"/>
      <c r="H14" s="35"/>
      <c r="I14" s="112" t="s">
        <v>26</v>
      </c>
      <c r="J14" s="111" t="s">
        <v>19</v>
      </c>
      <c r="K14" s="35"/>
      <c r="L14" s="110"/>
      <c r="S14" s="35"/>
      <c r="T14" s="35"/>
      <c r="U14" s="35"/>
      <c r="V14" s="35"/>
      <c r="W14" s="35"/>
      <c r="X14" s="35"/>
      <c r="Y14" s="35"/>
      <c r="Z14" s="35"/>
      <c r="AA14" s="35"/>
      <c r="AB14" s="35"/>
      <c r="AC14" s="35"/>
      <c r="AD14" s="35"/>
      <c r="AE14" s="35"/>
    </row>
    <row r="15" spans="1:56" s="2" customFormat="1" ht="18" customHeight="1">
      <c r="A15" s="35"/>
      <c r="B15" s="40"/>
      <c r="C15" s="35"/>
      <c r="D15" s="35"/>
      <c r="E15" s="111" t="s">
        <v>27</v>
      </c>
      <c r="F15" s="35"/>
      <c r="G15" s="35"/>
      <c r="H15" s="35"/>
      <c r="I15" s="112" t="s">
        <v>28</v>
      </c>
      <c r="J15" s="111" t="s">
        <v>19</v>
      </c>
      <c r="K15" s="35"/>
      <c r="L15" s="110"/>
      <c r="S15" s="35"/>
      <c r="T15" s="35"/>
      <c r="U15" s="35"/>
      <c r="V15" s="35"/>
      <c r="W15" s="35"/>
      <c r="X15" s="35"/>
      <c r="Y15" s="35"/>
      <c r="Z15" s="35"/>
      <c r="AA15" s="35"/>
      <c r="AB15" s="35"/>
      <c r="AC15" s="35"/>
      <c r="AD15" s="35"/>
      <c r="AE15" s="35"/>
    </row>
    <row r="16" spans="1:56" s="2" customFormat="1" ht="6.95" customHeight="1">
      <c r="A16" s="35"/>
      <c r="B16" s="40"/>
      <c r="C16" s="35"/>
      <c r="D16" s="35"/>
      <c r="E16" s="35"/>
      <c r="F16" s="35"/>
      <c r="G16" s="35"/>
      <c r="H16" s="35"/>
      <c r="I16" s="109"/>
      <c r="J16" s="35"/>
      <c r="K16" s="35"/>
      <c r="L16" s="110"/>
      <c r="S16" s="35"/>
      <c r="T16" s="35"/>
      <c r="U16" s="35"/>
      <c r="V16" s="35"/>
      <c r="W16" s="35"/>
      <c r="X16" s="35"/>
      <c r="Y16" s="35"/>
      <c r="Z16" s="35"/>
      <c r="AA16" s="35"/>
      <c r="AB16" s="35"/>
      <c r="AC16" s="35"/>
      <c r="AD16" s="35"/>
      <c r="AE16" s="35"/>
    </row>
    <row r="17" spans="1:31" s="2" customFormat="1" ht="12" customHeight="1">
      <c r="A17" s="35"/>
      <c r="B17" s="40"/>
      <c r="C17" s="35"/>
      <c r="D17" s="108" t="s">
        <v>29</v>
      </c>
      <c r="E17" s="35"/>
      <c r="F17" s="35"/>
      <c r="G17" s="35"/>
      <c r="H17" s="35"/>
      <c r="I17" s="112" t="s">
        <v>26</v>
      </c>
      <c r="J17" s="31" t="str">
        <f>'Rekapitulace stavby'!AN13</f>
        <v>Vyplň údaj</v>
      </c>
      <c r="K17" s="35"/>
      <c r="L17" s="110"/>
      <c r="S17" s="35"/>
      <c r="T17" s="35"/>
      <c r="U17" s="35"/>
      <c r="V17" s="35"/>
      <c r="W17" s="35"/>
      <c r="X17" s="35"/>
      <c r="Y17" s="35"/>
      <c r="Z17" s="35"/>
      <c r="AA17" s="35"/>
      <c r="AB17" s="35"/>
      <c r="AC17" s="35"/>
      <c r="AD17" s="35"/>
      <c r="AE17" s="35"/>
    </row>
    <row r="18" spans="1:31" s="2" customFormat="1" ht="18" customHeight="1">
      <c r="A18" s="35"/>
      <c r="B18" s="40"/>
      <c r="C18" s="35"/>
      <c r="D18" s="35"/>
      <c r="E18" s="376" t="str">
        <f>'Rekapitulace stavby'!E14</f>
        <v>Vyplň údaj</v>
      </c>
      <c r="F18" s="377"/>
      <c r="G18" s="377"/>
      <c r="H18" s="377"/>
      <c r="I18" s="112" t="s">
        <v>28</v>
      </c>
      <c r="J18" s="31" t="str">
        <f>'Rekapitulace stavby'!AN14</f>
        <v>Vyplň údaj</v>
      </c>
      <c r="K18" s="35"/>
      <c r="L18" s="110"/>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109"/>
      <c r="J19" s="35"/>
      <c r="K19" s="35"/>
      <c r="L19" s="110"/>
      <c r="S19" s="35"/>
      <c r="T19" s="35"/>
      <c r="U19" s="35"/>
      <c r="V19" s="35"/>
      <c r="W19" s="35"/>
      <c r="X19" s="35"/>
      <c r="Y19" s="35"/>
      <c r="Z19" s="35"/>
      <c r="AA19" s="35"/>
      <c r="AB19" s="35"/>
      <c r="AC19" s="35"/>
      <c r="AD19" s="35"/>
      <c r="AE19" s="35"/>
    </row>
    <row r="20" spans="1:31" s="2" customFormat="1" ht="12" customHeight="1">
      <c r="A20" s="35"/>
      <c r="B20" s="40"/>
      <c r="C20" s="35"/>
      <c r="D20" s="108" t="s">
        <v>31</v>
      </c>
      <c r="E20" s="35"/>
      <c r="F20" s="35"/>
      <c r="G20" s="35"/>
      <c r="H20" s="35"/>
      <c r="I20" s="112" t="s">
        <v>26</v>
      </c>
      <c r="J20" s="111" t="s">
        <v>19</v>
      </c>
      <c r="K20" s="35"/>
      <c r="L20" s="110"/>
      <c r="S20" s="35"/>
      <c r="T20" s="35"/>
      <c r="U20" s="35"/>
      <c r="V20" s="35"/>
      <c r="W20" s="35"/>
      <c r="X20" s="35"/>
      <c r="Y20" s="35"/>
      <c r="Z20" s="35"/>
      <c r="AA20" s="35"/>
      <c r="AB20" s="35"/>
      <c r="AC20" s="35"/>
      <c r="AD20" s="35"/>
      <c r="AE20" s="35"/>
    </row>
    <row r="21" spans="1:31" s="2" customFormat="1" ht="18" customHeight="1">
      <c r="A21" s="35"/>
      <c r="B21" s="40"/>
      <c r="C21" s="35"/>
      <c r="D21" s="35"/>
      <c r="E21" s="111" t="s">
        <v>32</v>
      </c>
      <c r="F21" s="35"/>
      <c r="G21" s="35"/>
      <c r="H21" s="35"/>
      <c r="I21" s="112" t="s">
        <v>28</v>
      </c>
      <c r="J21" s="111" t="s">
        <v>19</v>
      </c>
      <c r="K21" s="35"/>
      <c r="L21" s="110"/>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109"/>
      <c r="J22" s="35"/>
      <c r="K22" s="35"/>
      <c r="L22" s="110"/>
      <c r="S22" s="35"/>
      <c r="T22" s="35"/>
      <c r="U22" s="35"/>
      <c r="V22" s="35"/>
      <c r="W22" s="35"/>
      <c r="X22" s="35"/>
      <c r="Y22" s="35"/>
      <c r="Z22" s="35"/>
      <c r="AA22" s="35"/>
      <c r="AB22" s="35"/>
      <c r="AC22" s="35"/>
      <c r="AD22" s="35"/>
      <c r="AE22" s="35"/>
    </row>
    <row r="23" spans="1:31" s="2" customFormat="1" ht="12" customHeight="1">
      <c r="A23" s="35"/>
      <c r="B23" s="40"/>
      <c r="C23" s="35"/>
      <c r="D23" s="108" t="s">
        <v>34</v>
      </c>
      <c r="E23" s="35"/>
      <c r="F23" s="35"/>
      <c r="G23" s="35"/>
      <c r="H23" s="35"/>
      <c r="I23" s="112" t="s">
        <v>26</v>
      </c>
      <c r="J23" s="111" t="str">
        <f>IF('Rekapitulace stavby'!AN19="","",'Rekapitulace stavby'!AN19)</f>
        <v/>
      </c>
      <c r="K23" s="35"/>
      <c r="L23" s="110"/>
      <c r="S23" s="35"/>
      <c r="T23" s="35"/>
      <c r="U23" s="35"/>
      <c r="V23" s="35"/>
      <c r="W23" s="35"/>
      <c r="X23" s="35"/>
      <c r="Y23" s="35"/>
      <c r="Z23" s="35"/>
      <c r="AA23" s="35"/>
      <c r="AB23" s="35"/>
      <c r="AC23" s="35"/>
      <c r="AD23" s="35"/>
      <c r="AE23" s="35"/>
    </row>
    <row r="24" spans="1:31" s="2" customFormat="1" ht="18" customHeight="1">
      <c r="A24" s="35"/>
      <c r="B24" s="40"/>
      <c r="C24" s="35"/>
      <c r="D24" s="35"/>
      <c r="E24" s="111" t="str">
        <f>IF('Rekapitulace stavby'!E20="","",'Rekapitulace stavby'!E20)</f>
        <v xml:space="preserve"> </v>
      </c>
      <c r="F24" s="35"/>
      <c r="G24" s="35"/>
      <c r="H24" s="35"/>
      <c r="I24" s="112" t="s">
        <v>28</v>
      </c>
      <c r="J24" s="111" t="str">
        <f>IF('Rekapitulace stavby'!AN20="","",'Rekapitulace stavby'!AN20)</f>
        <v/>
      </c>
      <c r="K24" s="35"/>
      <c r="L24" s="110"/>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109"/>
      <c r="J25" s="35"/>
      <c r="K25" s="35"/>
      <c r="L25" s="110"/>
      <c r="S25" s="35"/>
      <c r="T25" s="35"/>
      <c r="U25" s="35"/>
      <c r="V25" s="35"/>
      <c r="W25" s="35"/>
      <c r="X25" s="35"/>
      <c r="Y25" s="35"/>
      <c r="Z25" s="35"/>
      <c r="AA25" s="35"/>
      <c r="AB25" s="35"/>
      <c r="AC25" s="35"/>
      <c r="AD25" s="35"/>
      <c r="AE25" s="35"/>
    </row>
    <row r="26" spans="1:31" s="2" customFormat="1" ht="12" customHeight="1">
      <c r="A26" s="35"/>
      <c r="B26" s="40"/>
      <c r="C26" s="35"/>
      <c r="D26" s="108" t="s">
        <v>36</v>
      </c>
      <c r="E26" s="35"/>
      <c r="F26" s="35"/>
      <c r="G26" s="35"/>
      <c r="H26" s="35"/>
      <c r="I26" s="109"/>
      <c r="J26" s="35"/>
      <c r="K26" s="35"/>
      <c r="L26" s="110"/>
      <c r="S26" s="35"/>
      <c r="T26" s="35"/>
      <c r="U26" s="35"/>
      <c r="V26" s="35"/>
      <c r="W26" s="35"/>
      <c r="X26" s="35"/>
      <c r="Y26" s="35"/>
      <c r="Z26" s="35"/>
      <c r="AA26" s="35"/>
      <c r="AB26" s="35"/>
      <c r="AC26" s="35"/>
      <c r="AD26" s="35"/>
      <c r="AE26" s="35"/>
    </row>
    <row r="27" spans="1:31" s="8" customFormat="1" ht="102" customHeight="1">
      <c r="A27" s="114"/>
      <c r="B27" s="115"/>
      <c r="C27" s="114"/>
      <c r="D27" s="114"/>
      <c r="E27" s="378" t="s">
        <v>2109</v>
      </c>
      <c r="F27" s="378"/>
      <c r="G27" s="378"/>
      <c r="H27" s="378"/>
      <c r="I27" s="116"/>
      <c r="J27" s="114"/>
      <c r="K27" s="114"/>
      <c r="L27" s="117"/>
      <c r="S27" s="114"/>
      <c r="T27" s="114"/>
      <c r="U27" s="114"/>
      <c r="V27" s="114"/>
      <c r="W27" s="114"/>
      <c r="X27" s="114"/>
      <c r="Y27" s="114"/>
      <c r="Z27" s="114"/>
      <c r="AA27" s="114"/>
      <c r="AB27" s="114"/>
      <c r="AC27" s="114"/>
      <c r="AD27" s="114"/>
      <c r="AE27" s="114"/>
    </row>
    <row r="28" spans="1:31" s="2" customFormat="1" ht="6.95" customHeight="1">
      <c r="A28" s="35"/>
      <c r="B28" s="40"/>
      <c r="C28" s="35"/>
      <c r="D28" s="35"/>
      <c r="E28" s="35"/>
      <c r="F28" s="35"/>
      <c r="G28" s="35"/>
      <c r="H28" s="35"/>
      <c r="I28" s="109"/>
      <c r="J28" s="35"/>
      <c r="K28" s="35"/>
      <c r="L28" s="110"/>
      <c r="S28" s="35"/>
      <c r="T28" s="35"/>
      <c r="U28" s="35"/>
      <c r="V28" s="35"/>
      <c r="W28" s="35"/>
      <c r="X28" s="35"/>
      <c r="Y28" s="35"/>
      <c r="Z28" s="35"/>
      <c r="AA28" s="35"/>
      <c r="AB28" s="35"/>
      <c r="AC28" s="35"/>
      <c r="AD28" s="35"/>
      <c r="AE28" s="35"/>
    </row>
    <row r="29" spans="1:31" s="2" customFormat="1" ht="6.95" customHeight="1">
      <c r="A29" s="35"/>
      <c r="B29" s="40"/>
      <c r="C29" s="35"/>
      <c r="D29" s="118"/>
      <c r="E29" s="118"/>
      <c r="F29" s="118"/>
      <c r="G29" s="118"/>
      <c r="H29" s="118"/>
      <c r="I29" s="119"/>
      <c r="J29" s="118"/>
      <c r="K29" s="118"/>
      <c r="L29" s="110"/>
      <c r="S29" s="35"/>
      <c r="T29" s="35"/>
      <c r="U29" s="35"/>
      <c r="V29" s="35"/>
      <c r="W29" s="35"/>
      <c r="X29" s="35"/>
      <c r="Y29" s="35"/>
      <c r="Z29" s="35"/>
      <c r="AA29" s="35"/>
      <c r="AB29" s="35"/>
      <c r="AC29" s="35"/>
      <c r="AD29" s="35"/>
      <c r="AE29" s="35"/>
    </row>
    <row r="30" spans="1:31" s="2" customFormat="1" ht="25.35" customHeight="1">
      <c r="A30" s="35"/>
      <c r="B30" s="40"/>
      <c r="C30" s="35"/>
      <c r="D30" s="120" t="s">
        <v>38</v>
      </c>
      <c r="E30" s="35"/>
      <c r="F30" s="35"/>
      <c r="G30" s="35"/>
      <c r="H30" s="35"/>
      <c r="I30" s="109"/>
      <c r="J30" s="121">
        <f>ROUND(J90, 2)</f>
        <v>0</v>
      </c>
      <c r="K30" s="35"/>
      <c r="L30" s="110"/>
      <c r="S30" s="35"/>
      <c r="T30" s="35"/>
      <c r="U30" s="35"/>
      <c r="V30" s="35"/>
      <c r="W30" s="35"/>
      <c r="X30" s="35"/>
      <c r="Y30" s="35"/>
      <c r="Z30" s="35"/>
      <c r="AA30" s="35"/>
      <c r="AB30" s="35"/>
      <c r="AC30" s="35"/>
      <c r="AD30" s="35"/>
      <c r="AE30" s="35"/>
    </row>
    <row r="31" spans="1:31" s="2" customFormat="1" ht="6.95" customHeight="1">
      <c r="A31" s="35"/>
      <c r="B31" s="40"/>
      <c r="C31" s="35"/>
      <c r="D31" s="118"/>
      <c r="E31" s="118"/>
      <c r="F31" s="118"/>
      <c r="G31" s="118"/>
      <c r="H31" s="118"/>
      <c r="I31" s="119"/>
      <c r="J31" s="118"/>
      <c r="K31" s="118"/>
      <c r="L31" s="110"/>
      <c r="S31" s="35"/>
      <c r="T31" s="35"/>
      <c r="U31" s="35"/>
      <c r="V31" s="35"/>
      <c r="W31" s="35"/>
      <c r="X31" s="35"/>
      <c r="Y31" s="35"/>
      <c r="Z31" s="35"/>
      <c r="AA31" s="35"/>
      <c r="AB31" s="35"/>
      <c r="AC31" s="35"/>
      <c r="AD31" s="35"/>
      <c r="AE31" s="35"/>
    </row>
    <row r="32" spans="1:31" s="2" customFormat="1" ht="14.45" customHeight="1">
      <c r="A32" s="35"/>
      <c r="B32" s="40"/>
      <c r="C32" s="35"/>
      <c r="D32" s="35"/>
      <c r="E32" s="35"/>
      <c r="F32" s="122" t="s">
        <v>40</v>
      </c>
      <c r="G32" s="35"/>
      <c r="H32" s="35"/>
      <c r="I32" s="123" t="s">
        <v>39</v>
      </c>
      <c r="J32" s="122" t="s">
        <v>41</v>
      </c>
      <c r="K32" s="35"/>
      <c r="L32" s="110"/>
      <c r="S32" s="35"/>
      <c r="T32" s="35"/>
      <c r="U32" s="35"/>
      <c r="V32" s="35"/>
      <c r="W32" s="35"/>
      <c r="X32" s="35"/>
      <c r="Y32" s="35"/>
      <c r="Z32" s="35"/>
      <c r="AA32" s="35"/>
      <c r="AB32" s="35"/>
      <c r="AC32" s="35"/>
      <c r="AD32" s="35"/>
      <c r="AE32" s="35"/>
    </row>
    <row r="33" spans="1:31" s="2" customFormat="1" ht="14.45" customHeight="1">
      <c r="A33" s="35"/>
      <c r="B33" s="40"/>
      <c r="C33" s="35"/>
      <c r="D33" s="124" t="s">
        <v>42</v>
      </c>
      <c r="E33" s="108" t="s">
        <v>43</v>
      </c>
      <c r="F33" s="125">
        <f>ROUND((SUM(BE90:BE353)),  2)</f>
        <v>0</v>
      </c>
      <c r="G33" s="35"/>
      <c r="H33" s="35"/>
      <c r="I33" s="126">
        <v>0.21</v>
      </c>
      <c r="J33" s="125">
        <f>ROUND(((SUM(BE90:BE353))*I33),  2)</f>
        <v>0</v>
      </c>
      <c r="K33" s="35"/>
      <c r="L33" s="110"/>
      <c r="S33" s="35"/>
      <c r="T33" s="35"/>
      <c r="U33" s="35"/>
      <c r="V33" s="35"/>
      <c r="W33" s="35"/>
      <c r="X33" s="35"/>
      <c r="Y33" s="35"/>
      <c r="Z33" s="35"/>
      <c r="AA33" s="35"/>
      <c r="AB33" s="35"/>
      <c r="AC33" s="35"/>
      <c r="AD33" s="35"/>
      <c r="AE33" s="35"/>
    </row>
    <row r="34" spans="1:31" s="2" customFormat="1" ht="14.45" customHeight="1">
      <c r="A34" s="35"/>
      <c r="B34" s="40"/>
      <c r="C34" s="35"/>
      <c r="D34" s="35"/>
      <c r="E34" s="108" t="s">
        <v>44</v>
      </c>
      <c r="F34" s="125">
        <f>ROUND((SUM(BF90:BF353)),  2)</f>
        <v>0</v>
      </c>
      <c r="G34" s="35"/>
      <c r="H34" s="35"/>
      <c r="I34" s="126">
        <v>0.15</v>
      </c>
      <c r="J34" s="125">
        <f>ROUND(((SUM(BF90:BF353))*I34),  2)</f>
        <v>0</v>
      </c>
      <c r="K34" s="35"/>
      <c r="L34" s="110"/>
      <c r="S34" s="35"/>
      <c r="T34" s="35"/>
      <c r="U34" s="35"/>
      <c r="V34" s="35"/>
      <c r="W34" s="35"/>
      <c r="X34" s="35"/>
      <c r="Y34" s="35"/>
      <c r="Z34" s="35"/>
      <c r="AA34" s="35"/>
      <c r="AB34" s="35"/>
      <c r="AC34" s="35"/>
      <c r="AD34" s="35"/>
      <c r="AE34" s="35"/>
    </row>
    <row r="35" spans="1:31" s="2" customFormat="1" ht="14.45" hidden="1" customHeight="1">
      <c r="A35" s="35"/>
      <c r="B35" s="40"/>
      <c r="C35" s="35"/>
      <c r="D35" s="35"/>
      <c r="E35" s="108" t="s">
        <v>45</v>
      </c>
      <c r="F35" s="125">
        <f>ROUND((SUM(BG90:BG353)),  2)</f>
        <v>0</v>
      </c>
      <c r="G35" s="35"/>
      <c r="H35" s="35"/>
      <c r="I35" s="126">
        <v>0.21</v>
      </c>
      <c r="J35" s="125">
        <f>0</f>
        <v>0</v>
      </c>
      <c r="K35" s="35"/>
      <c r="L35" s="110"/>
      <c r="S35" s="35"/>
      <c r="T35" s="35"/>
      <c r="U35" s="35"/>
      <c r="V35" s="35"/>
      <c r="W35" s="35"/>
      <c r="X35" s="35"/>
      <c r="Y35" s="35"/>
      <c r="Z35" s="35"/>
      <c r="AA35" s="35"/>
      <c r="AB35" s="35"/>
      <c r="AC35" s="35"/>
      <c r="AD35" s="35"/>
      <c r="AE35" s="35"/>
    </row>
    <row r="36" spans="1:31" s="2" customFormat="1" ht="14.45" hidden="1" customHeight="1">
      <c r="A36" s="35"/>
      <c r="B36" s="40"/>
      <c r="C36" s="35"/>
      <c r="D36" s="35"/>
      <c r="E36" s="108" t="s">
        <v>46</v>
      </c>
      <c r="F36" s="125">
        <f>ROUND((SUM(BH90:BH353)),  2)</f>
        <v>0</v>
      </c>
      <c r="G36" s="35"/>
      <c r="H36" s="35"/>
      <c r="I36" s="126">
        <v>0.15</v>
      </c>
      <c r="J36" s="125">
        <f>0</f>
        <v>0</v>
      </c>
      <c r="K36" s="35"/>
      <c r="L36" s="110"/>
      <c r="S36" s="35"/>
      <c r="T36" s="35"/>
      <c r="U36" s="35"/>
      <c r="V36" s="35"/>
      <c r="W36" s="35"/>
      <c r="X36" s="35"/>
      <c r="Y36" s="35"/>
      <c r="Z36" s="35"/>
      <c r="AA36" s="35"/>
      <c r="AB36" s="35"/>
      <c r="AC36" s="35"/>
      <c r="AD36" s="35"/>
      <c r="AE36" s="35"/>
    </row>
    <row r="37" spans="1:31" s="2" customFormat="1" ht="14.45" hidden="1" customHeight="1">
      <c r="A37" s="35"/>
      <c r="B37" s="40"/>
      <c r="C37" s="35"/>
      <c r="D37" s="35"/>
      <c r="E37" s="108" t="s">
        <v>47</v>
      </c>
      <c r="F37" s="125">
        <f>ROUND((SUM(BI90:BI353)),  2)</f>
        <v>0</v>
      </c>
      <c r="G37" s="35"/>
      <c r="H37" s="35"/>
      <c r="I37" s="126">
        <v>0</v>
      </c>
      <c r="J37" s="125">
        <f>0</f>
        <v>0</v>
      </c>
      <c r="K37" s="35"/>
      <c r="L37" s="110"/>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109"/>
      <c r="J38" s="35"/>
      <c r="K38" s="35"/>
      <c r="L38" s="110"/>
      <c r="S38" s="35"/>
      <c r="T38" s="35"/>
      <c r="U38" s="35"/>
      <c r="V38" s="35"/>
      <c r="W38" s="35"/>
      <c r="X38" s="35"/>
      <c r="Y38" s="35"/>
      <c r="Z38" s="35"/>
      <c r="AA38" s="35"/>
      <c r="AB38" s="35"/>
      <c r="AC38" s="35"/>
      <c r="AD38" s="35"/>
      <c r="AE38" s="35"/>
    </row>
    <row r="39" spans="1:31" s="2" customFormat="1" ht="25.35" customHeight="1">
      <c r="A39" s="35"/>
      <c r="B39" s="40"/>
      <c r="C39" s="127"/>
      <c r="D39" s="128" t="s">
        <v>48</v>
      </c>
      <c r="E39" s="129"/>
      <c r="F39" s="129"/>
      <c r="G39" s="130" t="s">
        <v>49</v>
      </c>
      <c r="H39" s="131" t="s">
        <v>50</v>
      </c>
      <c r="I39" s="132"/>
      <c r="J39" s="133">
        <f>SUM(J30:J37)</f>
        <v>0</v>
      </c>
      <c r="K39" s="134"/>
      <c r="L39" s="110"/>
      <c r="S39" s="35"/>
      <c r="T39" s="35"/>
      <c r="U39" s="35"/>
      <c r="V39" s="35"/>
      <c r="W39" s="35"/>
      <c r="X39" s="35"/>
      <c r="Y39" s="35"/>
      <c r="Z39" s="35"/>
      <c r="AA39" s="35"/>
      <c r="AB39" s="35"/>
      <c r="AC39" s="35"/>
      <c r="AD39" s="35"/>
      <c r="AE39" s="35"/>
    </row>
    <row r="40" spans="1:31" s="2" customFormat="1" ht="14.45" customHeight="1">
      <c r="A40" s="35"/>
      <c r="B40" s="135"/>
      <c r="C40" s="136"/>
      <c r="D40" s="136"/>
      <c r="E40" s="136"/>
      <c r="F40" s="136"/>
      <c r="G40" s="136"/>
      <c r="H40" s="136"/>
      <c r="I40" s="137"/>
      <c r="J40" s="136"/>
      <c r="K40" s="136"/>
      <c r="L40" s="110"/>
      <c r="S40" s="35"/>
      <c r="T40" s="35"/>
      <c r="U40" s="35"/>
      <c r="V40" s="35"/>
      <c r="W40" s="35"/>
      <c r="X40" s="35"/>
      <c r="Y40" s="35"/>
      <c r="Z40" s="35"/>
      <c r="AA40" s="35"/>
      <c r="AB40" s="35"/>
      <c r="AC40" s="35"/>
      <c r="AD40" s="35"/>
      <c r="AE40" s="35"/>
    </row>
    <row r="44" spans="1:31" s="2" customFormat="1" ht="6.95" customHeight="1">
      <c r="A44" s="35"/>
      <c r="B44" s="138"/>
      <c r="C44" s="139"/>
      <c r="D44" s="139"/>
      <c r="E44" s="139"/>
      <c r="F44" s="139"/>
      <c r="G44" s="139"/>
      <c r="H44" s="139"/>
      <c r="I44" s="140"/>
      <c r="J44" s="139"/>
      <c r="K44" s="139"/>
      <c r="L44" s="110"/>
      <c r="S44" s="35"/>
      <c r="T44" s="35"/>
      <c r="U44" s="35"/>
      <c r="V44" s="35"/>
      <c r="W44" s="35"/>
      <c r="X44" s="35"/>
      <c r="Y44" s="35"/>
      <c r="Z44" s="35"/>
      <c r="AA44" s="35"/>
      <c r="AB44" s="35"/>
      <c r="AC44" s="35"/>
      <c r="AD44" s="35"/>
      <c r="AE44" s="35"/>
    </row>
    <row r="45" spans="1:31" s="2" customFormat="1" ht="24.95" customHeight="1">
      <c r="A45" s="35"/>
      <c r="B45" s="36"/>
      <c r="C45" s="24" t="s">
        <v>101</v>
      </c>
      <c r="D45" s="37"/>
      <c r="E45" s="37"/>
      <c r="F45" s="37"/>
      <c r="G45" s="37"/>
      <c r="H45" s="37"/>
      <c r="I45" s="109"/>
      <c r="J45" s="37"/>
      <c r="K45" s="37"/>
      <c r="L45" s="110"/>
      <c r="S45" s="35"/>
      <c r="T45" s="35"/>
      <c r="U45" s="35"/>
      <c r="V45" s="35"/>
      <c r="W45" s="35"/>
      <c r="X45" s="35"/>
      <c r="Y45" s="35"/>
      <c r="Z45" s="35"/>
      <c r="AA45" s="35"/>
      <c r="AB45" s="35"/>
      <c r="AC45" s="35"/>
      <c r="AD45" s="35"/>
      <c r="AE45" s="35"/>
    </row>
    <row r="46" spans="1:31" s="2" customFormat="1" ht="6.95" customHeight="1">
      <c r="A46" s="35"/>
      <c r="B46" s="36"/>
      <c r="C46" s="37"/>
      <c r="D46" s="37"/>
      <c r="E46" s="37"/>
      <c r="F46" s="37"/>
      <c r="G46" s="37"/>
      <c r="H46" s="37"/>
      <c r="I46" s="109"/>
      <c r="J46" s="37"/>
      <c r="K46" s="37"/>
      <c r="L46" s="110"/>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109"/>
      <c r="J47" s="37"/>
      <c r="K47" s="37"/>
      <c r="L47" s="110"/>
      <c r="S47" s="35"/>
      <c r="T47" s="35"/>
      <c r="U47" s="35"/>
      <c r="V47" s="35"/>
      <c r="W47" s="35"/>
      <c r="X47" s="35"/>
      <c r="Y47" s="35"/>
      <c r="Z47" s="35"/>
      <c r="AA47" s="35"/>
      <c r="AB47" s="35"/>
      <c r="AC47" s="35"/>
      <c r="AD47" s="35"/>
      <c r="AE47" s="35"/>
    </row>
    <row r="48" spans="1:31" s="2" customFormat="1" ht="16.5" customHeight="1">
      <c r="A48" s="35"/>
      <c r="B48" s="36"/>
      <c r="C48" s="37"/>
      <c r="D48" s="37"/>
      <c r="E48" s="379" t="str">
        <f>E7</f>
        <v>Modernizace a rozšíření prostor SPC Kladno - Vrapice</v>
      </c>
      <c r="F48" s="380"/>
      <c r="G48" s="380"/>
      <c r="H48" s="380"/>
      <c r="I48" s="109"/>
      <c r="J48" s="37"/>
      <c r="K48" s="37"/>
      <c r="L48" s="110"/>
      <c r="S48" s="35"/>
      <c r="T48" s="35"/>
      <c r="U48" s="35"/>
      <c r="V48" s="35"/>
      <c r="W48" s="35"/>
      <c r="X48" s="35"/>
      <c r="Y48" s="35"/>
      <c r="Z48" s="35"/>
      <c r="AA48" s="35"/>
      <c r="AB48" s="35"/>
      <c r="AC48" s="35"/>
      <c r="AD48" s="35"/>
      <c r="AE48" s="35"/>
    </row>
    <row r="49" spans="1:47" s="2" customFormat="1" ht="12" customHeight="1">
      <c r="A49" s="35"/>
      <c r="B49" s="36"/>
      <c r="C49" s="30" t="s">
        <v>99</v>
      </c>
      <c r="D49" s="37"/>
      <c r="E49" s="37"/>
      <c r="F49" s="37"/>
      <c r="G49" s="37"/>
      <c r="H49" s="37"/>
      <c r="I49" s="109"/>
      <c r="J49" s="37"/>
      <c r="K49" s="37"/>
      <c r="L49" s="110"/>
      <c r="S49" s="35"/>
      <c r="T49" s="35"/>
      <c r="U49" s="35"/>
      <c r="V49" s="35"/>
      <c r="W49" s="35"/>
      <c r="X49" s="35"/>
      <c r="Y49" s="35"/>
      <c r="Z49" s="35"/>
      <c r="AA49" s="35"/>
      <c r="AB49" s="35"/>
      <c r="AC49" s="35"/>
      <c r="AD49" s="35"/>
      <c r="AE49" s="35"/>
    </row>
    <row r="50" spans="1:47" s="2" customFormat="1" ht="16.5" customHeight="1">
      <c r="A50" s="35"/>
      <c r="B50" s="36"/>
      <c r="C50" s="37"/>
      <c r="D50" s="37"/>
      <c r="E50" s="352" t="str">
        <f>E9</f>
        <v>D1.3 - Zdravotně technické instalace</v>
      </c>
      <c r="F50" s="381"/>
      <c r="G50" s="381"/>
      <c r="H50" s="381"/>
      <c r="I50" s="109"/>
      <c r="J50" s="37"/>
      <c r="K50" s="37"/>
      <c r="L50" s="110"/>
      <c r="S50" s="35"/>
      <c r="T50" s="35"/>
      <c r="U50" s="35"/>
      <c r="V50" s="35"/>
      <c r="W50" s="35"/>
      <c r="X50" s="35"/>
      <c r="Y50" s="35"/>
      <c r="Z50" s="35"/>
      <c r="AA50" s="35"/>
      <c r="AB50" s="35"/>
      <c r="AC50" s="35"/>
      <c r="AD50" s="35"/>
      <c r="AE50" s="35"/>
    </row>
    <row r="51" spans="1:47" s="2" customFormat="1" ht="6.95" customHeight="1">
      <c r="A51" s="35"/>
      <c r="B51" s="36"/>
      <c r="C51" s="37"/>
      <c r="D51" s="37"/>
      <c r="E51" s="37"/>
      <c r="F51" s="37"/>
      <c r="G51" s="37"/>
      <c r="H51" s="37"/>
      <c r="I51" s="109"/>
      <c r="J51" s="37"/>
      <c r="K51" s="37"/>
      <c r="L51" s="110"/>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Josefa Jílka 1202, Kladno - Švermov</v>
      </c>
      <c r="G52" s="37"/>
      <c r="H52" s="37"/>
      <c r="I52" s="112" t="s">
        <v>23</v>
      </c>
      <c r="J52" s="60" t="str">
        <f>IF(J12="","",J12)</f>
        <v>15. 3. 2019</v>
      </c>
      <c r="K52" s="37"/>
      <c r="L52" s="110"/>
      <c r="S52" s="35"/>
      <c r="T52" s="35"/>
      <c r="U52" s="35"/>
      <c r="V52" s="35"/>
      <c r="W52" s="35"/>
      <c r="X52" s="35"/>
      <c r="Y52" s="35"/>
      <c r="Z52" s="35"/>
      <c r="AA52" s="35"/>
      <c r="AB52" s="35"/>
      <c r="AC52" s="35"/>
      <c r="AD52" s="35"/>
      <c r="AE52" s="35"/>
    </row>
    <row r="53" spans="1:47" s="2" customFormat="1" ht="6.95" customHeight="1">
      <c r="A53" s="35"/>
      <c r="B53" s="36"/>
      <c r="C53" s="37"/>
      <c r="D53" s="37"/>
      <c r="E53" s="37"/>
      <c r="F53" s="37"/>
      <c r="G53" s="37"/>
      <c r="H53" s="37"/>
      <c r="I53" s="109"/>
      <c r="J53" s="37"/>
      <c r="K53" s="37"/>
      <c r="L53" s="110"/>
      <c r="S53" s="35"/>
      <c r="T53" s="35"/>
      <c r="U53" s="35"/>
      <c r="V53" s="35"/>
      <c r="W53" s="35"/>
      <c r="X53" s="35"/>
      <c r="Y53" s="35"/>
      <c r="Z53" s="35"/>
      <c r="AA53" s="35"/>
      <c r="AB53" s="35"/>
      <c r="AC53" s="35"/>
      <c r="AD53" s="35"/>
      <c r="AE53" s="35"/>
    </row>
    <row r="54" spans="1:47" s="2" customFormat="1" ht="27.95" customHeight="1">
      <c r="A54" s="35"/>
      <c r="B54" s="36"/>
      <c r="C54" s="30" t="s">
        <v>25</v>
      </c>
      <c r="D54" s="37"/>
      <c r="E54" s="37"/>
      <c r="F54" s="28" t="str">
        <f>E15</f>
        <v>SOU a PrŠ Kladno - Vrapice</v>
      </c>
      <c r="G54" s="37"/>
      <c r="H54" s="37"/>
      <c r="I54" s="112" t="s">
        <v>31</v>
      </c>
      <c r="J54" s="33" t="str">
        <f>E21</f>
        <v>ARCHIW studio s.r.o.</v>
      </c>
      <c r="K54" s="37"/>
      <c r="L54" s="110"/>
      <c r="S54" s="35"/>
      <c r="T54" s="35"/>
      <c r="U54" s="35"/>
      <c r="V54" s="35"/>
      <c r="W54" s="35"/>
      <c r="X54" s="35"/>
      <c r="Y54" s="35"/>
      <c r="Z54" s="35"/>
      <c r="AA54" s="35"/>
      <c r="AB54" s="35"/>
      <c r="AC54" s="35"/>
      <c r="AD54" s="35"/>
      <c r="AE54" s="35"/>
    </row>
    <row r="55" spans="1:47" s="2" customFormat="1" ht="15.2" customHeight="1">
      <c r="A55" s="35"/>
      <c r="B55" s="36"/>
      <c r="C55" s="30" t="s">
        <v>29</v>
      </c>
      <c r="D55" s="37"/>
      <c r="E55" s="37"/>
      <c r="F55" s="28" t="str">
        <f>IF(E18="","",E18)</f>
        <v>Vyplň údaj</v>
      </c>
      <c r="G55" s="37"/>
      <c r="H55" s="37"/>
      <c r="I55" s="112" t="s">
        <v>34</v>
      </c>
      <c r="J55" s="33" t="str">
        <f>E24</f>
        <v xml:space="preserve"> </v>
      </c>
      <c r="K55" s="37"/>
      <c r="L55" s="110"/>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109"/>
      <c r="J56" s="37"/>
      <c r="K56" s="37"/>
      <c r="L56" s="110"/>
      <c r="S56" s="35"/>
      <c r="T56" s="35"/>
      <c r="U56" s="35"/>
      <c r="V56" s="35"/>
      <c r="W56" s="35"/>
      <c r="X56" s="35"/>
      <c r="Y56" s="35"/>
      <c r="Z56" s="35"/>
      <c r="AA56" s="35"/>
      <c r="AB56" s="35"/>
      <c r="AC56" s="35"/>
      <c r="AD56" s="35"/>
      <c r="AE56" s="35"/>
    </row>
    <row r="57" spans="1:47" s="2" customFormat="1" ht="29.25" customHeight="1">
      <c r="A57" s="35"/>
      <c r="B57" s="36"/>
      <c r="C57" s="141" t="s">
        <v>102</v>
      </c>
      <c r="D57" s="142"/>
      <c r="E57" s="142"/>
      <c r="F57" s="142"/>
      <c r="G57" s="142"/>
      <c r="H57" s="142"/>
      <c r="I57" s="143"/>
      <c r="J57" s="144" t="s">
        <v>103</v>
      </c>
      <c r="K57" s="142"/>
      <c r="L57" s="110"/>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109"/>
      <c r="J58" s="37"/>
      <c r="K58" s="37"/>
      <c r="L58" s="110"/>
      <c r="S58" s="35"/>
      <c r="T58" s="35"/>
      <c r="U58" s="35"/>
      <c r="V58" s="35"/>
      <c r="W58" s="35"/>
      <c r="X58" s="35"/>
      <c r="Y58" s="35"/>
      <c r="Z58" s="35"/>
      <c r="AA58" s="35"/>
      <c r="AB58" s="35"/>
      <c r="AC58" s="35"/>
      <c r="AD58" s="35"/>
      <c r="AE58" s="35"/>
    </row>
    <row r="59" spans="1:47" s="2" customFormat="1" ht="22.9" customHeight="1">
      <c r="A59" s="35"/>
      <c r="B59" s="36"/>
      <c r="C59" s="145" t="s">
        <v>70</v>
      </c>
      <c r="D59" s="37"/>
      <c r="E59" s="37"/>
      <c r="F59" s="37"/>
      <c r="G59" s="37"/>
      <c r="H59" s="37"/>
      <c r="I59" s="109"/>
      <c r="J59" s="78">
        <f>J90</f>
        <v>0</v>
      </c>
      <c r="K59" s="37"/>
      <c r="L59" s="110"/>
      <c r="S59" s="35"/>
      <c r="T59" s="35"/>
      <c r="U59" s="35"/>
      <c r="V59" s="35"/>
      <c r="W59" s="35"/>
      <c r="X59" s="35"/>
      <c r="Y59" s="35"/>
      <c r="Z59" s="35"/>
      <c r="AA59" s="35"/>
      <c r="AB59" s="35"/>
      <c r="AC59" s="35"/>
      <c r="AD59" s="35"/>
      <c r="AE59" s="35"/>
      <c r="AU59" s="18" t="s">
        <v>104</v>
      </c>
    </row>
    <row r="60" spans="1:47" s="9" customFormat="1" ht="24.95" customHeight="1">
      <c r="B60" s="146"/>
      <c r="C60" s="147"/>
      <c r="D60" s="148" t="s">
        <v>105</v>
      </c>
      <c r="E60" s="149"/>
      <c r="F60" s="149"/>
      <c r="G60" s="149"/>
      <c r="H60" s="149"/>
      <c r="I60" s="150"/>
      <c r="J60" s="151">
        <f>J91</f>
        <v>0</v>
      </c>
      <c r="K60" s="147"/>
      <c r="L60" s="152"/>
    </row>
    <row r="61" spans="1:47" s="10" customFormat="1" ht="19.899999999999999" customHeight="1">
      <c r="B61" s="153"/>
      <c r="C61" s="154"/>
      <c r="D61" s="155" t="s">
        <v>106</v>
      </c>
      <c r="E61" s="156"/>
      <c r="F61" s="156"/>
      <c r="G61" s="156"/>
      <c r="H61" s="156"/>
      <c r="I61" s="157"/>
      <c r="J61" s="158">
        <f>J92</f>
        <v>0</v>
      </c>
      <c r="K61" s="154"/>
      <c r="L61" s="159"/>
    </row>
    <row r="62" spans="1:47" s="10" customFormat="1" ht="19.899999999999999" customHeight="1">
      <c r="B62" s="153"/>
      <c r="C62" s="154"/>
      <c r="D62" s="155" t="s">
        <v>109</v>
      </c>
      <c r="E62" s="156"/>
      <c r="F62" s="156"/>
      <c r="G62" s="156"/>
      <c r="H62" s="156"/>
      <c r="I62" s="157"/>
      <c r="J62" s="158">
        <f>J144</f>
        <v>0</v>
      </c>
      <c r="K62" s="154"/>
      <c r="L62" s="159"/>
    </row>
    <row r="63" spans="1:47" s="9" customFormat="1" ht="24.95" customHeight="1">
      <c r="B63" s="146"/>
      <c r="C63" s="147"/>
      <c r="D63" s="148" t="s">
        <v>115</v>
      </c>
      <c r="E63" s="149"/>
      <c r="F63" s="149"/>
      <c r="G63" s="149"/>
      <c r="H63" s="149"/>
      <c r="I63" s="150"/>
      <c r="J63" s="151">
        <f>J148</f>
        <v>0</v>
      </c>
      <c r="K63" s="147"/>
      <c r="L63" s="152"/>
    </row>
    <row r="64" spans="1:47" s="10" customFormat="1" ht="19.899999999999999" customHeight="1">
      <c r="B64" s="153"/>
      <c r="C64" s="154"/>
      <c r="D64" s="155" t="s">
        <v>118</v>
      </c>
      <c r="E64" s="156"/>
      <c r="F64" s="156"/>
      <c r="G64" s="156"/>
      <c r="H64" s="156"/>
      <c r="I64" s="157"/>
      <c r="J64" s="158">
        <f>J149</f>
        <v>0</v>
      </c>
      <c r="K64" s="154"/>
      <c r="L64" s="159"/>
    </row>
    <row r="65" spans="1:31" s="10" customFormat="1" ht="19.899999999999999" customHeight="1">
      <c r="B65" s="153"/>
      <c r="C65" s="154"/>
      <c r="D65" s="155" t="s">
        <v>2110</v>
      </c>
      <c r="E65" s="156"/>
      <c r="F65" s="156"/>
      <c r="G65" s="156"/>
      <c r="H65" s="156"/>
      <c r="I65" s="157"/>
      <c r="J65" s="158">
        <f>J182</f>
        <v>0</v>
      </c>
      <c r="K65" s="154"/>
      <c r="L65" s="159"/>
    </row>
    <row r="66" spans="1:31" s="10" customFormat="1" ht="19.899999999999999" customHeight="1">
      <c r="B66" s="153"/>
      <c r="C66" s="154"/>
      <c r="D66" s="155" t="s">
        <v>2111</v>
      </c>
      <c r="E66" s="156"/>
      <c r="F66" s="156"/>
      <c r="G66" s="156"/>
      <c r="H66" s="156"/>
      <c r="I66" s="157"/>
      <c r="J66" s="158">
        <f>J223</f>
        <v>0</v>
      </c>
      <c r="K66" s="154"/>
      <c r="L66" s="159"/>
    </row>
    <row r="67" spans="1:31" s="10" customFormat="1" ht="19.899999999999999" customHeight="1">
      <c r="B67" s="153"/>
      <c r="C67" s="154"/>
      <c r="D67" s="155" t="s">
        <v>2112</v>
      </c>
      <c r="E67" s="156"/>
      <c r="F67" s="156"/>
      <c r="G67" s="156"/>
      <c r="H67" s="156"/>
      <c r="I67" s="157"/>
      <c r="J67" s="158">
        <f>J282</f>
        <v>0</v>
      </c>
      <c r="K67" s="154"/>
      <c r="L67" s="159"/>
    </row>
    <row r="68" spans="1:31" s="10" customFormat="1" ht="19.899999999999999" customHeight="1">
      <c r="B68" s="153"/>
      <c r="C68" s="154"/>
      <c r="D68" s="155" t="s">
        <v>2113</v>
      </c>
      <c r="E68" s="156"/>
      <c r="F68" s="156"/>
      <c r="G68" s="156"/>
      <c r="H68" s="156"/>
      <c r="I68" s="157"/>
      <c r="J68" s="158">
        <f>J293</f>
        <v>0</v>
      </c>
      <c r="K68" s="154"/>
      <c r="L68" s="159"/>
    </row>
    <row r="69" spans="1:31" s="10" customFormat="1" ht="19.899999999999999" customHeight="1">
      <c r="B69" s="153"/>
      <c r="C69" s="154"/>
      <c r="D69" s="155" t="s">
        <v>2114</v>
      </c>
      <c r="E69" s="156"/>
      <c r="F69" s="156"/>
      <c r="G69" s="156"/>
      <c r="H69" s="156"/>
      <c r="I69" s="157"/>
      <c r="J69" s="158">
        <f>J342</f>
        <v>0</v>
      </c>
      <c r="K69" s="154"/>
      <c r="L69" s="159"/>
    </row>
    <row r="70" spans="1:31" s="9" customFormat="1" ht="24.95" customHeight="1">
      <c r="B70" s="146"/>
      <c r="C70" s="147"/>
      <c r="D70" s="148" t="s">
        <v>2115</v>
      </c>
      <c r="E70" s="149"/>
      <c r="F70" s="149"/>
      <c r="G70" s="149"/>
      <c r="H70" s="149"/>
      <c r="I70" s="150"/>
      <c r="J70" s="151">
        <f>J349</f>
        <v>0</v>
      </c>
      <c r="K70" s="147"/>
      <c r="L70" s="152"/>
    </row>
    <row r="71" spans="1:31" s="2" customFormat="1" ht="21.75" customHeight="1">
      <c r="A71" s="35"/>
      <c r="B71" s="36"/>
      <c r="C71" s="37"/>
      <c r="D71" s="37"/>
      <c r="E71" s="37"/>
      <c r="F71" s="37"/>
      <c r="G71" s="37"/>
      <c r="H71" s="37"/>
      <c r="I71" s="109"/>
      <c r="J71" s="37"/>
      <c r="K71" s="37"/>
      <c r="L71" s="110"/>
      <c r="S71" s="35"/>
      <c r="T71" s="35"/>
      <c r="U71" s="35"/>
      <c r="V71" s="35"/>
      <c r="W71" s="35"/>
      <c r="X71" s="35"/>
      <c r="Y71" s="35"/>
      <c r="Z71" s="35"/>
      <c r="AA71" s="35"/>
      <c r="AB71" s="35"/>
      <c r="AC71" s="35"/>
      <c r="AD71" s="35"/>
      <c r="AE71" s="35"/>
    </row>
    <row r="72" spans="1:31" s="2" customFormat="1" ht="6.95" customHeight="1">
      <c r="A72" s="35"/>
      <c r="B72" s="48"/>
      <c r="C72" s="49"/>
      <c r="D72" s="49"/>
      <c r="E72" s="49"/>
      <c r="F72" s="49"/>
      <c r="G72" s="49"/>
      <c r="H72" s="49"/>
      <c r="I72" s="137"/>
      <c r="J72" s="49"/>
      <c r="K72" s="49"/>
      <c r="L72" s="110"/>
      <c r="S72" s="35"/>
      <c r="T72" s="35"/>
      <c r="U72" s="35"/>
      <c r="V72" s="35"/>
      <c r="W72" s="35"/>
      <c r="X72" s="35"/>
      <c r="Y72" s="35"/>
      <c r="Z72" s="35"/>
      <c r="AA72" s="35"/>
      <c r="AB72" s="35"/>
      <c r="AC72" s="35"/>
      <c r="AD72" s="35"/>
      <c r="AE72" s="35"/>
    </row>
    <row r="76" spans="1:31" s="2" customFormat="1" ht="6.95" customHeight="1">
      <c r="A76" s="35"/>
      <c r="B76" s="50"/>
      <c r="C76" s="51"/>
      <c r="D76" s="51"/>
      <c r="E76" s="51"/>
      <c r="F76" s="51"/>
      <c r="G76" s="51"/>
      <c r="H76" s="51"/>
      <c r="I76" s="140"/>
      <c r="J76" s="51"/>
      <c r="K76" s="51"/>
      <c r="L76" s="110"/>
      <c r="S76" s="35"/>
      <c r="T76" s="35"/>
      <c r="U76" s="35"/>
      <c r="V76" s="35"/>
      <c r="W76" s="35"/>
      <c r="X76" s="35"/>
      <c r="Y76" s="35"/>
      <c r="Z76" s="35"/>
      <c r="AA76" s="35"/>
      <c r="AB76" s="35"/>
      <c r="AC76" s="35"/>
      <c r="AD76" s="35"/>
      <c r="AE76" s="35"/>
    </row>
    <row r="77" spans="1:31" s="2" customFormat="1" ht="24.95" customHeight="1">
      <c r="A77" s="35"/>
      <c r="B77" s="36"/>
      <c r="C77" s="24" t="s">
        <v>131</v>
      </c>
      <c r="D77" s="37"/>
      <c r="E77" s="37"/>
      <c r="F77" s="37"/>
      <c r="G77" s="37"/>
      <c r="H77" s="37"/>
      <c r="I77" s="109"/>
      <c r="J77" s="37"/>
      <c r="K77" s="37"/>
      <c r="L77" s="110"/>
      <c r="S77" s="35"/>
      <c r="T77" s="35"/>
      <c r="U77" s="35"/>
      <c r="V77" s="35"/>
      <c r="W77" s="35"/>
      <c r="X77" s="35"/>
      <c r="Y77" s="35"/>
      <c r="Z77" s="35"/>
      <c r="AA77" s="35"/>
      <c r="AB77" s="35"/>
      <c r="AC77" s="35"/>
      <c r="AD77" s="35"/>
      <c r="AE77" s="35"/>
    </row>
    <row r="78" spans="1:31" s="2" customFormat="1" ht="6.95" customHeight="1">
      <c r="A78" s="35"/>
      <c r="B78" s="36"/>
      <c r="C78" s="37"/>
      <c r="D78" s="37"/>
      <c r="E78" s="37"/>
      <c r="F78" s="37"/>
      <c r="G78" s="37"/>
      <c r="H78" s="37"/>
      <c r="I78" s="109"/>
      <c r="J78" s="37"/>
      <c r="K78" s="37"/>
      <c r="L78" s="110"/>
      <c r="S78" s="35"/>
      <c r="T78" s="35"/>
      <c r="U78" s="35"/>
      <c r="V78" s="35"/>
      <c r="W78" s="35"/>
      <c r="X78" s="35"/>
      <c r="Y78" s="35"/>
      <c r="Z78" s="35"/>
      <c r="AA78" s="35"/>
      <c r="AB78" s="35"/>
      <c r="AC78" s="35"/>
      <c r="AD78" s="35"/>
      <c r="AE78" s="35"/>
    </row>
    <row r="79" spans="1:31" s="2" customFormat="1" ht="12" customHeight="1">
      <c r="A79" s="35"/>
      <c r="B79" s="36"/>
      <c r="C79" s="30" t="s">
        <v>16</v>
      </c>
      <c r="D79" s="37"/>
      <c r="E79" s="37"/>
      <c r="F79" s="37"/>
      <c r="G79" s="37"/>
      <c r="H79" s="37"/>
      <c r="I79" s="109"/>
      <c r="J79" s="37"/>
      <c r="K79" s="37"/>
      <c r="L79" s="110"/>
      <c r="S79" s="35"/>
      <c r="T79" s="35"/>
      <c r="U79" s="35"/>
      <c r="V79" s="35"/>
      <c r="W79" s="35"/>
      <c r="X79" s="35"/>
      <c r="Y79" s="35"/>
      <c r="Z79" s="35"/>
      <c r="AA79" s="35"/>
      <c r="AB79" s="35"/>
      <c r="AC79" s="35"/>
      <c r="AD79" s="35"/>
      <c r="AE79" s="35"/>
    </row>
    <row r="80" spans="1:31" s="2" customFormat="1" ht="16.5" customHeight="1">
      <c r="A80" s="35"/>
      <c r="B80" s="36"/>
      <c r="C80" s="37"/>
      <c r="D80" s="37"/>
      <c r="E80" s="379" t="str">
        <f>E7</f>
        <v>Modernizace a rozšíření prostor SPC Kladno - Vrapice</v>
      </c>
      <c r="F80" s="380"/>
      <c r="G80" s="380"/>
      <c r="H80" s="380"/>
      <c r="I80" s="109"/>
      <c r="J80" s="37"/>
      <c r="K80" s="37"/>
      <c r="L80" s="110"/>
      <c r="S80" s="35"/>
      <c r="T80" s="35"/>
      <c r="U80" s="35"/>
      <c r="V80" s="35"/>
      <c r="W80" s="35"/>
      <c r="X80" s="35"/>
      <c r="Y80" s="35"/>
      <c r="Z80" s="35"/>
      <c r="AA80" s="35"/>
      <c r="AB80" s="35"/>
      <c r="AC80" s="35"/>
      <c r="AD80" s="35"/>
      <c r="AE80" s="35"/>
    </row>
    <row r="81" spans="1:65" s="2" customFormat="1" ht="12" customHeight="1">
      <c r="A81" s="35"/>
      <c r="B81" s="36"/>
      <c r="C81" s="30" t="s">
        <v>99</v>
      </c>
      <c r="D81" s="37"/>
      <c r="E81" s="37"/>
      <c r="F81" s="37"/>
      <c r="G81" s="37"/>
      <c r="H81" s="37"/>
      <c r="I81" s="109"/>
      <c r="J81" s="37"/>
      <c r="K81" s="37"/>
      <c r="L81" s="110"/>
      <c r="S81" s="35"/>
      <c r="T81" s="35"/>
      <c r="U81" s="35"/>
      <c r="V81" s="35"/>
      <c r="W81" s="35"/>
      <c r="X81" s="35"/>
      <c r="Y81" s="35"/>
      <c r="Z81" s="35"/>
      <c r="AA81" s="35"/>
      <c r="AB81" s="35"/>
      <c r="AC81" s="35"/>
      <c r="AD81" s="35"/>
      <c r="AE81" s="35"/>
    </row>
    <row r="82" spans="1:65" s="2" customFormat="1" ht="16.5" customHeight="1">
      <c r="A82" s="35"/>
      <c r="B82" s="36"/>
      <c r="C82" s="37"/>
      <c r="D82" s="37"/>
      <c r="E82" s="352" t="str">
        <f>E9</f>
        <v>D1.3 - Zdravotně technické instalace</v>
      </c>
      <c r="F82" s="381"/>
      <c r="G82" s="381"/>
      <c r="H82" s="381"/>
      <c r="I82" s="109"/>
      <c r="J82" s="37"/>
      <c r="K82" s="37"/>
      <c r="L82" s="110"/>
      <c r="S82" s="35"/>
      <c r="T82" s="35"/>
      <c r="U82" s="35"/>
      <c r="V82" s="35"/>
      <c r="W82" s="35"/>
      <c r="X82" s="35"/>
      <c r="Y82" s="35"/>
      <c r="Z82" s="35"/>
      <c r="AA82" s="35"/>
      <c r="AB82" s="35"/>
      <c r="AC82" s="35"/>
      <c r="AD82" s="35"/>
      <c r="AE82" s="35"/>
    </row>
    <row r="83" spans="1:65" s="2" customFormat="1" ht="6.95" customHeight="1">
      <c r="A83" s="35"/>
      <c r="B83" s="36"/>
      <c r="C83" s="37"/>
      <c r="D83" s="37"/>
      <c r="E83" s="37"/>
      <c r="F83" s="37"/>
      <c r="G83" s="37"/>
      <c r="H83" s="37"/>
      <c r="I83" s="109"/>
      <c r="J83" s="37"/>
      <c r="K83" s="37"/>
      <c r="L83" s="110"/>
      <c r="S83" s="35"/>
      <c r="T83" s="35"/>
      <c r="U83" s="35"/>
      <c r="V83" s="35"/>
      <c r="W83" s="35"/>
      <c r="X83" s="35"/>
      <c r="Y83" s="35"/>
      <c r="Z83" s="35"/>
      <c r="AA83" s="35"/>
      <c r="AB83" s="35"/>
      <c r="AC83" s="35"/>
      <c r="AD83" s="35"/>
      <c r="AE83" s="35"/>
    </row>
    <row r="84" spans="1:65" s="2" customFormat="1" ht="12" customHeight="1">
      <c r="A84" s="35"/>
      <c r="B84" s="36"/>
      <c r="C84" s="30" t="s">
        <v>21</v>
      </c>
      <c r="D84" s="37"/>
      <c r="E84" s="37"/>
      <c r="F84" s="28" t="str">
        <f>F12</f>
        <v>Josefa Jílka 1202, Kladno - Švermov</v>
      </c>
      <c r="G84" s="37"/>
      <c r="H84" s="37"/>
      <c r="I84" s="112" t="s">
        <v>23</v>
      </c>
      <c r="J84" s="60" t="str">
        <f>IF(J12="","",J12)</f>
        <v>15. 3. 2019</v>
      </c>
      <c r="K84" s="37"/>
      <c r="L84" s="110"/>
      <c r="S84" s="35"/>
      <c r="T84" s="35"/>
      <c r="U84" s="35"/>
      <c r="V84" s="35"/>
      <c r="W84" s="35"/>
      <c r="X84" s="35"/>
      <c r="Y84" s="35"/>
      <c r="Z84" s="35"/>
      <c r="AA84" s="35"/>
      <c r="AB84" s="35"/>
      <c r="AC84" s="35"/>
      <c r="AD84" s="35"/>
      <c r="AE84" s="35"/>
    </row>
    <row r="85" spans="1:65" s="2" customFormat="1" ht="6.95" customHeight="1">
      <c r="A85" s="35"/>
      <c r="B85" s="36"/>
      <c r="C85" s="37"/>
      <c r="D85" s="37"/>
      <c r="E85" s="37"/>
      <c r="F85" s="37"/>
      <c r="G85" s="37"/>
      <c r="H85" s="37"/>
      <c r="I85" s="109"/>
      <c r="J85" s="37"/>
      <c r="K85" s="37"/>
      <c r="L85" s="110"/>
      <c r="S85" s="35"/>
      <c r="T85" s="35"/>
      <c r="U85" s="35"/>
      <c r="V85" s="35"/>
      <c r="W85" s="35"/>
      <c r="X85" s="35"/>
      <c r="Y85" s="35"/>
      <c r="Z85" s="35"/>
      <c r="AA85" s="35"/>
      <c r="AB85" s="35"/>
      <c r="AC85" s="35"/>
      <c r="AD85" s="35"/>
      <c r="AE85" s="35"/>
    </row>
    <row r="86" spans="1:65" s="2" customFormat="1" ht="27.95" customHeight="1">
      <c r="A86" s="35"/>
      <c r="B86" s="36"/>
      <c r="C86" s="30" t="s">
        <v>25</v>
      </c>
      <c r="D86" s="37"/>
      <c r="E86" s="37"/>
      <c r="F86" s="28" t="str">
        <f>E15</f>
        <v>SOU a PrŠ Kladno - Vrapice</v>
      </c>
      <c r="G86" s="37"/>
      <c r="H86" s="37"/>
      <c r="I86" s="112" t="s">
        <v>31</v>
      </c>
      <c r="J86" s="33" t="str">
        <f>E21</f>
        <v>ARCHIW studio s.r.o.</v>
      </c>
      <c r="K86" s="37"/>
      <c r="L86" s="110"/>
      <c r="S86" s="35"/>
      <c r="T86" s="35"/>
      <c r="U86" s="35"/>
      <c r="V86" s="35"/>
      <c r="W86" s="35"/>
      <c r="X86" s="35"/>
      <c r="Y86" s="35"/>
      <c r="Z86" s="35"/>
      <c r="AA86" s="35"/>
      <c r="AB86" s="35"/>
      <c r="AC86" s="35"/>
      <c r="AD86" s="35"/>
      <c r="AE86" s="35"/>
    </row>
    <row r="87" spans="1:65" s="2" customFormat="1" ht="15.2" customHeight="1">
      <c r="A87" s="35"/>
      <c r="B87" s="36"/>
      <c r="C87" s="30" t="s">
        <v>29</v>
      </c>
      <c r="D87" s="37"/>
      <c r="E87" s="37"/>
      <c r="F87" s="28" t="str">
        <f>IF(E18="","",E18)</f>
        <v>Vyplň údaj</v>
      </c>
      <c r="G87" s="37"/>
      <c r="H87" s="37"/>
      <c r="I87" s="112" t="s">
        <v>34</v>
      </c>
      <c r="J87" s="33" t="str">
        <f>E24</f>
        <v xml:space="preserve"> </v>
      </c>
      <c r="K87" s="37"/>
      <c r="L87" s="110"/>
      <c r="S87" s="35"/>
      <c r="T87" s="35"/>
      <c r="U87" s="35"/>
      <c r="V87" s="35"/>
      <c r="W87" s="35"/>
      <c r="X87" s="35"/>
      <c r="Y87" s="35"/>
      <c r="Z87" s="35"/>
      <c r="AA87" s="35"/>
      <c r="AB87" s="35"/>
      <c r="AC87" s="35"/>
      <c r="AD87" s="35"/>
      <c r="AE87" s="35"/>
    </row>
    <row r="88" spans="1:65" s="2" customFormat="1" ht="10.35" customHeight="1">
      <c r="A88" s="35"/>
      <c r="B88" s="36"/>
      <c r="C88" s="37"/>
      <c r="D88" s="37"/>
      <c r="E88" s="37"/>
      <c r="F88" s="37"/>
      <c r="G88" s="37"/>
      <c r="H88" s="37"/>
      <c r="I88" s="109"/>
      <c r="J88" s="37"/>
      <c r="K88" s="37"/>
      <c r="L88" s="110"/>
      <c r="S88" s="35"/>
      <c r="T88" s="35"/>
      <c r="U88" s="35"/>
      <c r="V88" s="35"/>
      <c r="W88" s="35"/>
      <c r="X88" s="35"/>
      <c r="Y88" s="35"/>
      <c r="Z88" s="35"/>
      <c r="AA88" s="35"/>
      <c r="AB88" s="35"/>
      <c r="AC88" s="35"/>
      <c r="AD88" s="35"/>
      <c r="AE88" s="35"/>
    </row>
    <row r="89" spans="1:65" s="11" customFormat="1" ht="29.25" customHeight="1">
      <c r="A89" s="160"/>
      <c r="B89" s="161"/>
      <c r="C89" s="162" t="s">
        <v>132</v>
      </c>
      <c r="D89" s="163" t="s">
        <v>57</v>
      </c>
      <c r="E89" s="163" t="s">
        <v>53</v>
      </c>
      <c r="F89" s="163" t="s">
        <v>54</v>
      </c>
      <c r="G89" s="163" t="s">
        <v>133</v>
      </c>
      <c r="H89" s="163" t="s">
        <v>134</v>
      </c>
      <c r="I89" s="164" t="s">
        <v>135</v>
      </c>
      <c r="J89" s="163" t="s">
        <v>103</v>
      </c>
      <c r="K89" s="165" t="s">
        <v>136</v>
      </c>
      <c r="L89" s="166"/>
      <c r="M89" s="69" t="s">
        <v>19</v>
      </c>
      <c r="N89" s="70" t="s">
        <v>42</v>
      </c>
      <c r="O89" s="70" t="s">
        <v>137</v>
      </c>
      <c r="P89" s="70" t="s">
        <v>138</v>
      </c>
      <c r="Q89" s="70" t="s">
        <v>139</v>
      </c>
      <c r="R89" s="70" t="s">
        <v>140</v>
      </c>
      <c r="S89" s="70" t="s">
        <v>141</v>
      </c>
      <c r="T89" s="71" t="s">
        <v>142</v>
      </c>
      <c r="U89" s="160"/>
      <c r="V89" s="160"/>
      <c r="W89" s="160"/>
      <c r="X89" s="160"/>
      <c r="Y89" s="160"/>
      <c r="Z89" s="160"/>
      <c r="AA89" s="160"/>
      <c r="AB89" s="160"/>
      <c r="AC89" s="160"/>
      <c r="AD89" s="160"/>
      <c r="AE89" s="160"/>
    </row>
    <row r="90" spans="1:65" s="2" customFormat="1" ht="22.9" customHeight="1">
      <c r="A90" s="35"/>
      <c r="B90" s="36"/>
      <c r="C90" s="76" t="s">
        <v>143</v>
      </c>
      <c r="D90" s="37"/>
      <c r="E90" s="37"/>
      <c r="F90" s="37"/>
      <c r="G90" s="37"/>
      <c r="H90" s="37"/>
      <c r="I90" s="109"/>
      <c r="J90" s="167">
        <f>BK90</f>
        <v>0</v>
      </c>
      <c r="K90" s="37"/>
      <c r="L90" s="40"/>
      <c r="M90" s="72"/>
      <c r="N90" s="168"/>
      <c r="O90" s="73"/>
      <c r="P90" s="169">
        <f>P91+P148+P349</f>
        <v>0</v>
      </c>
      <c r="Q90" s="73"/>
      <c r="R90" s="169">
        <f>R91+R148+R349</f>
        <v>1.5550219999999999</v>
      </c>
      <c r="S90" s="73"/>
      <c r="T90" s="170">
        <f>T91+T148+T349</f>
        <v>1.9799999999999998E-2</v>
      </c>
      <c r="U90" s="35"/>
      <c r="V90" s="35"/>
      <c r="W90" s="35"/>
      <c r="X90" s="35"/>
      <c r="Y90" s="35"/>
      <c r="Z90" s="35"/>
      <c r="AA90" s="35"/>
      <c r="AB90" s="35"/>
      <c r="AC90" s="35"/>
      <c r="AD90" s="35"/>
      <c r="AE90" s="35"/>
      <c r="AT90" s="18" t="s">
        <v>71</v>
      </c>
      <c r="AU90" s="18" t="s">
        <v>104</v>
      </c>
      <c r="BK90" s="171">
        <f>BK91+BK148+BK349</f>
        <v>0</v>
      </c>
    </row>
    <row r="91" spans="1:65" s="12" customFormat="1" ht="25.9" customHeight="1">
      <c r="B91" s="172"/>
      <c r="C91" s="173"/>
      <c r="D91" s="174" t="s">
        <v>71</v>
      </c>
      <c r="E91" s="175" t="s">
        <v>144</v>
      </c>
      <c r="F91" s="175" t="s">
        <v>145</v>
      </c>
      <c r="G91" s="173"/>
      <c r="H91" s="173"/>
      <c r="I91" s="176"/>
      <c r="J91" s="177">
        <f>BK91</f>
        <v>0</v>
      </c>
      <c r="K91" s="173"/>
      <c r="L91" s="178"/>
      <c r="M91" s="179"/>
      <c r="N91" s="180"/>
      <c r="O91" s="180"/>
      <c r="P91" s="181">
        <f>P92+P144</f>
        <v>0</v>
      </c>
      <c r="Q91" s="180"/>
      <c r="R91" s="181">
        <f>R92+R144</f>
        <v>1.4112000000000001E-2</v>
      </c>
      <c r="S91" s="180"/>
      <c r="T91" s="182">
        <f>T92+T144</f>
        <v>0</v>
      </c>
      <c r="AR91" s="183" t="s">
        <v>80</v>
      </c>
      <c r="AT91" s="184" t="s">
        <v>71</v>
      </c>
      <c r="AU91" s="184" t="s">
        <v>72</v>
      </c>
      <c r="AY91" s="183" t="s">
        <v>146</v>
      </c>
      <c r="BK91" s="185">
        <f>BK92+BK144</f>
        <v>0</v>
      </c>
    </row>
    <row r="92" spans="1:65" s="12" customFormat="1" ht="22.9" customHeight="1">
      <c r="B92" s="172"/>
      <c r="C92" s="173"/>
      <c r="D92" s="174" t="s">
        <v>71</v>
      </c>
      <c r="E92" s="186" t="s">
        <v>80</v>
      </c>
      <c r="F92" s="186" t="s">
        <v>147</v>
      </c>
      <c r="G92" s="173"/>
      <c r="H92" s="173"/>
      <c r="I92" s="176"/>
      <c r="J92" s="187">
        <f>BK92</f>
        <v>0</v>
      </c>
      <c r="K92" s="173"/>
      <c r="L92" s="178"/>
      <c r="M92" s="179"/>
      <c r="N92" s="180"/>
      <c r="O92" s="180"/>
      <c r="P92" s="181">
        <f>SUM(P93:P143)</f>
        <v>0</v>
      </c>
      <c r="Q92" s="180"/>
      <c r="R92" s="181">
        <f>SUM(R93:R143)</f>
        <v>1.4112000000000001E-2</v>
      </c>
      <c r="S92" s="180"/>
      <c r="T92" s="182">
        <f>SUM(T93:T143)</f>
        <v>0</v>
      </c>
      <c r="AR92" s="183" t="s">
        <v>80</v>
      </c>
      <c r="AT92" s="184" t="s">
        <v>71</v>
      </c>
      <c r="AU92" s="184" t="s">
        <v>80</v>
      </c>
      <c r="AY92" s="183" t="s">
        <v>146</v>
      </c>
      <c r="BK92" s="185">
        <f>SUM(BK93:BK143)</f>
        <v>0</v>
      </c>
    </row>
    <row r="93" spans="1:65" s="2" customFormat="1" ht="16.5" customHeight="1">
      <c r="A93" s="35"/>
      <c r="B93" s="36"/>
      <c r="C93" s="188" t="s">
        <v>80</v>
      </c>
      <c r="D93" s="188" t="s">
        <v>148</v>
      </c>
      <c r="E93" s="189" t="s">
        <v>182</v>
      </c>
      <c r="F93" s="190" t="s">
        <v>183</v>
      </c>
      <c r="G93" s="191" t="s">
        <v>161</v>
      </c>
      <c r="H93" s="192">
        <v>25</v>
      </c>
      <c r="I93" s="193"/>
      <c r="J93" s="194">
        <f>ROUND(I93*H93,2)</f>
        <v>0</v>
      </c>
      <c r="K93" s="190" t="s">
        <v>2116</v>
      </c>
      <c r="L93" s="40"/>
      <c r="M93" s="195" t="s">
        <v>19</v>
      </c>
      <c r="N93" s="196" t="s">
        <v>43</v>
      </c>
      <c r="O93" s="65"/>
      <c r="P93" s="197">
        <f>O93*H93</f>
        <v>0</v>
      </c>
      <c r="Q93" s="197">
        <v>0</v>
      </c>
      <c r="R93" s="197">
        <f>Q93*H93</f>
        <v>0</v>
      </c>
      <c r="S93" s="197">
        <v>0</v>
      </c>
      <c r="T93" s="198">
        <f>S93*H93</f>
        <v>0</v>
      </c>
      <c r="U93" s="35"/>
      <c r="V93" s="35"/>
      <c r="W93" s="35"/>
      <c r="X93" s="35"/>
      <c r="Y93" s="35"/>
      <c r="Z93" s="35"/>
      <c r="AA93" s="35"/>
      <c r="AB93" s="35"/>
      <c r="AC93" s="35"/>
      <c r="AD93" s="35"/>
      <c r="AE93" s="35"/>
      <c r="AR93" s="199" t="s">
        <v>153</v>
      </c>
      <c r="AT93" s="199" t="s">
        <v>148</v>
      </c>
      <c r="AU93" s="199" t="s">
        <v>82</v>
      </c>
      <c r="AY93" s="18" t="s">
        <v>146</v>
      </c>
      <c r="BE93" s="200">
        <f>IF(N93="základní",J93,0)</f>
        <v>0</v>
      </c>
      <c r="BF93" s="200">
        <f>IF(N93="snížená",J93,0)</f>
        <v>0</v>
      </c>
      <c r="BG93" s="200">
        <f>IF(N93="zákl. přenesená",J93,0)</f>
        <v>0</v>
      </c>
      <c r="BH93" s="200">
        <f>IF(N93="sníž. přenesená",J93,0)</f>
        <v>0</v>
      </c>
      <c r="BI93" s="200">
        <f>IF(N93="nulová",J93,0)</f>
        <v>0</v>
      </c>
      <c r="BJ93" s="18" t="s">
        <v>80</v>
      </c>
      <c r="BK93" s="200">
        <f>ROUND(I93*H93,2)</f>
        <v>0</v>
      </c>
      <c r="BL93" s="18" t="s">
        <v>153</v>
      </c>
      <c r="BM93" s="199" t="s">
        <v>2117</v>
      </c>
    </row>
    <row r="94" spans="1:65" s="2" customFormat="1" ht="11.25">
      <c r="A94" s="35"/>
      <c r="B94" s="36"/>
      <c r="C94" s="37"/>
      <c r="D94" s="201" t="s">
        <v>155</v>
      </c>
      <c r="E94" s="37"/>
      <c r="F94" s="202" t="s">
        <v>185</v>
      </c>
      <c r="G94" s="37"/>
      <c r="H94" s="37"/>
      <c r="I94" s="109"/>
      <c r="J94" s="37"/>
      <c r="K94" s="37"/>
      <c r="L94" s="40"/>
      <c r="M94" s="203"/>
      <c r="N94" s="204"/>
      <c r="O94" s="65"/>
      <c r="P94" s="65"/>
      <c r="Q94" s="65"/>
      <c r="R94" s="65"/>
      <c r="S94" s="65"/>
      <c r="T94" s="66"/>
      <c r="U94" s="35"/>
      <c r="V94" s="35"/>
      <c r="W94" s="35"/>
      <c r="X94" s="35"/>
      <c r="Y94" s="35"/>
      <c r="Z94" s="35"/>
      <c r="AA94" s="35"/>
      <c r="AB94" s="35"/>
      <c r="AC94" s="35"/>
      <c r="AD94" s="35"/>
      <c r="AE94" s="35"/>
      <c r="AT94" s="18" t="s">
        <v>155</v>
      </c>
      <c r="AU94" s="18" t="s">
        <v>82</v>
      </c>
    </row>
    <row r="95" spans="1:65" s="13" customFormat="1" ht="11.25">
      <c r="B95" s="205"/>
      <c r="C95" s="206"/>
      <c r="D95" s="201" t="s">
        <v>157</v>
      </c>
      <c r="E95" s="207" t="s">
        <v>2099</v>
      </c>
      <c r="F95" s="208" t="s">
        <v>2118</v>
      </c>
      <c r="G95" s="206"/>
      <c r="H95" s="209">
        <v>25</v>
      </c>
      <c r="I95" s="210"/>
      <c r="J95" s="206"/>
      <c r="K95" s="206"/>
      <c r="L95" s="211"/>
      <c r="M95" s="212"/>
      <c r="N95" s="213"/>
      <c r="O95" s="213"/>
      <c r="P95" s="213"/>
      <c r="Q95" s="213"/>
      <c r="R95" s="213"/>
      <c r="S95" s="213"/>
      <c r="T95" s="214"/>
      <c r="AT95" s="215" t="s">
        <v>157</v>
      </c>
      <c r="AU95" s="215" t="s">
        <v>82</v>
      </c>
      <c r="AV95" s="13" t="s">
        <v>82</v>
      </c>
      <c r="AW95" s="13" t="s">
        <v>33</v>
      </c>
      <c r="AX95" s="13" t="s">
        <v>80</v>
      </c>
      <c r="AY95" s="215" t="s">
        <v>146</v>
      </c>
    </row>
    <row r="96" spans="1:65" s="2" customFormat="1" ht="16.5" customHeight="1">
      <c r="A96" s="35"/>
      <c r="B96" s="36"/>
      <c r="C96" s="188" t="s">
        <v>82</v>
      </c>
      <c r="D96" s="188" t="s">
        <v>148</v>
      </c>
      <c r="E96" s="189" t="s">
        <v>189</v>
      </c>
      <c r="F96" s="190" t="s">
        <v>190</v>
      </c>
      <c r="G96" s="191" t="s">
        <v>161</v>
      </c>
      <c r="H96" s="192">
        <v>7.5</v>
      </c>
      <c r="I96" s="193"/>
      <c r="J96" s="194">
        <f>ROUND(I96*H96,2)</f>
        <v>0</v>
      </c>
      <c r="K96" s="190" t="s">
        <v>2116</v>
      </c>
      <c r="L96" s="40"/>
      <c r="M96" s="195" t="s">
        <v>19</v>
      </c>
      <c r="N96" s="196" t="s">
        <v>43</v>
      </c>
      <c r="O96" s="65"/>
      <c r="P96" s="197">
        <f>O96*H96</f>
        <v>0</v>
      </c>
      <c r="Q96" s="197">
        <v>0</v>
      </c>
      <c r="R96" s="197">
        <f>Q96*H96</f>
        <v>0</v>
      </c>
      <c r="S96" s="197">
        <v>0</v>
      </c>
      <c r="T96" s="198">
        <f>S96*H96</f>
        <v>0</v>
      </c>
      <c r="U96" s="35"/>
      <c r="V96" s="35"/>
      <c r="W96" s="35"/>
      <c r="X96" s="35"/>
      <c r="Y96" s="35"/>
      <c r="Z96" s="35"/>
      <c r="AA96" s="35"/>
      <c r="AB96" s="35"/>
      <c r="AC96" s="35"/>
      <c r="AD96" s="35"/>
      <c r="AE96" s="35"/>
      <c r="AR96" s="199" t="s">
        <v>153</v>
      </c>
      <c r="AT96" s="199" t="s">
        <v>148</v>
      </c>
      <c r="AU96" s="199" t="s">
        <v>82</v>
      </c>
      <c r="AY96" s="18" t="s">
        <v>146</v>
      </c>
      <c r="BE96" s="200">
        <f>IF(N96="základní",J96,0)</f>
        <v>0</v>
      </c>
      <c r="BF96" s="200">
        <f>IF(N96="snížená",J96,0)</f>
        <v>0</v>
      </c>
      <c r="BG96" s="200">
        <f>IF(N96="zákl. přenesená",J96,0)</f>
        <v>0</v>
      </c>
      <c r="BH96" s="200">
        <f>IF(N96="sníž. přenesená",J96,0)</f>
        <v>0</v>
      </c>
      <c r="BI96" s="200">
        <f>IF(N96="nulová",J96,0)</f>
        <v>0</v>
      </c>
      <c r="BJ96" s="18" t="s">
        <v>80</v>
      </c>
      <c r="BK96" s="200">
        <f>ROUND(I96*H96,2)</f>
        <v>0</v>
      </c>
      <c r="BL96" s="18" t="s">
        <v>153</v>
      </c>
      <c r="BM96" s="199" t="s">
        <v>2119</v>
      </c>
    </row>
    <row r="97" spans="1:65" s="2" customFormat="1" ht="19.5">
      <c r="A97" s="35"/>
      <c r="B97" s="36"/>
      <c r="C97" s="37"/>
      <c r="D97" s="201" t="s">
        <v>155</v>
      </c>
      <c r="E97" s="37"/>
      <c r="F97" s="202" t="s">
        <v>192</v>
      </c>
      <c r="G97" s="37"/>
      <c r="H97" s="37"/>
      <c r="I97" s="109"/>
      <c r="J97" s="37"/>
      <c r="K97" s="37"/>
      <c r="L97" s="40"/>
      <c r="M97" s="203"/>
      <c r="N97" s="204"/>
      <c r="O97" s="65"/>
      <c r="P97" s="65"/>
      <c r="Q97" s="65"/>
      <c r="R97" s="65"/>
      <c r="S97" s="65"/>
      <c r="T97" s="66"/>
      <c r="U97" s="35"/>
      <c r="V97" s="35"/>
      <c r="W97" s="35"/>
      <c r="X97" s="35"/>
      <c r="Y97" s="35"/>
      <c r="Z97" s="35"/>
      <c r="AA97" s="35"/>
      <c r="AB97" s="35"/>
      <c r="AC97" s="35"/>
      <c r="AD97" s="35"/>
      <c r="AE97" s="35"/>
      <c r="AT97" s="18" t="s">
        <v>155</v>
      </c>
      <c r="AU97" s="18" t="s">
        <v>82</v>
      </c>
    </row>
    <row r="98" spans="1:65" s="14" customFormat="1" ht="11.25">
      <c r="B98" s="216"/>
      <c r="C98" s="217"/>
      <c r="D98" s="201" t="s">
        <v>157</v>
      </c>
      <c r="E98" s="218" t="s">
        <v>19</v>
      </c>
      <c r="F98" s="219" t="s">
        <v>2120</v>
      </c>
      <c r="G98" s="217"/>
      <c r="H98" s="218" t="s">
        <v>19</v>
      </c>
      <c r="I98" s="220"/>
      <c r="J98" s="217"/>
      <c r="K98" s="217"/>
      <c r="L98" s="221"/>
      <c r="M98" s="222"/>
      <c r="N98" s="223"/>
      <c r="O98" s="223"/>
      <c r="P98" s="223"/>
      <c r="Q98" s="223"/>
      <c r="R98" s="223"/>
      <c r="S98" s="223"/>
      <c r="T98" s="224"/>
      <c r="AT98" s="225" t="s">
        <v>157</v>
      </c>
      <c r="AU98" s="225" t="s">
        <v>82</v>
      </c>
      <c r="AV98" s="14" t="s">
        <v>80</v>
      </c>
      <c r="AW98" s="14" t="s">
        <v>33</v>
      </c>
      <c r="AX98" s="14" t="s">
        <v>72</v>
      </c>
      <c r="AY98" s="225" t="s">
        <v>146</v>
      </c>
    </row>
    <row r="99" spans="1:65" s="13" customFormat="1" ht="11.25">
      <c r="B99" s="205"/>
      <c r="C99" s="206"/>
      <c r="D99" s="201" t="s">
        <v>157</v>
      </c>
      <c r="E99" s="207" t="s">
        <v>19</v>
      </c>
      <c r="F99" s="208" t="s">
        <v>2099</v>
      </c>
      <c r="G99" s="206"/>
      <c r="H99" s="209">
        <v>25</v>
      </c>
      <c r="I99" s="210"/>
      <c r="J99" s="206"/>
      <c r="K99" s="206"/>
      <c r="L99" s="211"/>
      <c r="M99" s="212"/>
      <c r="N99" s="213"/>
      <c r="O99" s="213"/>
      <c r="P99" s="213"/>
      <c r="Q99" s="213"/>
      <c r="R99" s="213"/>
      <c r="S99" s="213"/>
      <c r="T99" s="214"/>
      <c r="AT99" s="215" t="s">
        <v>157</v>
      </c>
      <c r="AU99" s="215" t="s">
        <v>82</v>
      </c>
      <c r="AV99" s="13" t="s">
        <v>82</v>
      </c>
      <c r="AW99" s="13" t="s">
        <v>33</v>
      </c>
      <c r="AX99" s="13" t="s">
        <v>80</v>
      </c>
      <c r="AY99" s="215" t="s">
        <v>146</v>
      </c>
    </row>
    <row r="100" spans="1:65" s="13" customFormat="1" ht="11.25">
      <c r="B100" s="205"/>
      <c r="C100" s="206"/>
      <c r="D100" s="201" t="s">
        <v>157</v>
      </c>
      <c r="E100" s="206"/>
      <c r="F100" s="208" t="s">
        <v>2121</v>
      </c>
      <c r="G100" s="206"/>
      <c r="H100" s="209">
        <v>7.5</v>
      </c>
      <c r="I100" s="210"/>
      <c r="J100" s="206"/>
      <c r="K100" s="206"/>
      <c r="L100" s="211"/>
      <c r="M100" s="212"/>
      <c r="N100" s="213"/>
      <c r="O100" s="213"/>
      <c r="P100" s="213"/>
      <c r="Q100" s="213"/>
      <c r="R100" s="213"/>
      <c r="S100" s="213"/>
      <c r="T100" s="214"/>
      <c r="AT100" s="215" t="s">
        <v>157</v>
      </c>
      <c r="AU100" s="215" t="s">
        <v>82</v>
      </c>
      <c r="AV100" s="13" t="s">
        <v>82</v>
      </c>
      <c r="AW100" s="13" t="s">
        <v>4</v>
      </c>
      <c r="AX100" s="13" t="s">
        <v>80</v>
      </c>
      <c r="AY100" s="215" t="s">
        <v>146</v>
      </c>
    </row>
    <row r="101" spans="1:65" s="2" customFormat="1" ht="16.5" customHeight="1">
      <c r="A101" s="35"/>
      <c r="B101" s="36"/>
      <c r="C101" s="188" t="s">
        <v>164</v>
      </c>
      <c r="D101" s="188" t="s">
        <v>148</v>
      </c>
      <c r="E101" s="189" t="s">
        <v>194</v>
      </c>
      <c r="F101" s="190" t="s">
        <v>195</v>
      </c>
      <c r="G101" s="191" t="s">
        <v>151</v>
      </c>
      <c r="H101" s="192">
        <v>16.8</v>
      </c>
      <c r="I101" s="193"/>
      <c r="J101" s="194">
        <f>ROUND(I101*H101,2)</f>
        <v>0</v>
      </c>
      <c r="K101" s="190" t="s">
        <v>2116</v>
      </c>
      <c r="L101" s="40"/>
      <c r="M101" s="195" t="s">
        <v>19</v>
      </c>
      <c r="N101" s="196" t="s">
        <v>43</v>
      </c>
      <c r="O101" s="65"/>
      <c r="P101" s="197">
        <f>O101*H101</f>
        <v>0</v>
      </c>
      <c r="Q101" s="197">
        <v>8.4000000000000003E-4</v>
      </c>
      <c r="R101" s="197">
        <f>Q101*H101</f>
        <v>1.4112000000000001E-2</v>
      </c>
      <c r="S101" s="197">
        <v>0</v>
      </c>
      <c r="T101" s="198">
        <f>S101*H101</f>
        <v>0</v>
      </c>
      <c r="U101" s="35"/>
      <c r="V101" s="35"/>
      <c r="W101" s="35"/>
      <c r="X101" s="35"/>
      <c r="Y101" s="35"/>
      <c r="Z101" s="35"/>
      <c r="AA101" s="35"/>
      <c r="AB101" s="35"/>
      <c r="AC101" s="35"/>
      <c r="AD101" s="35"/>
      <c r="AE101" s="35"/>
      <c r="AR101" s="199" t="s">
        <v>153</v>
      </c>
      <c r="AT101" s="199" t="s">
        <v>148</v>
      </c>
      <c r="AU101" s="199" t="s">
        <v>82</v>
      </c>
      <c r="AY101" s="18" t="s">
        <v>146</v>
      </c>
      <c r="BE101" s="200">
        <f>IF(N101="základní",J101,0)</f>
        <v>0</v>
      </c>
      <c r="BF101" s="200">
        <f>IF(N101="snížená",J101,0)</f>
        <v>0</v>
      </c>
      <c r="BG101" s="200">
        <f>IF(N101="zákl. přenesená",J101,0)</f>
        <v>0</v>
      </c>
      <c r="BH101" s="200">
        <f>IF(N101="sníž. přenesená",J101,0)</f>
        <v>0</v>
      </c>
      <c r="BI101" s="200">
        <f>IF(N101="nulová",J101,0)</f>
        <v>0</v>
      </c>
      <c r="BJ101" s="18" t="s">
        <v>80</v>
      </c>
      <c r="BK101" s="200">
        <f>ROUND(I101*H101,2)</f>
        <v>0</v>
      </c>
      <c r="BL101" s="18" t="s">
        <v>153</v>
      </c>
      <c r="BM101" s="199" t="s">
        <v>2122</v>
      </c>
    </row>
    <row r="102" spans="1:65" s="2" customFormat="1" ht="11.25">
      <c r="A102" s="35"/>
      <c r="B102" s="36"/>
      <c r="C102" s="37"/>
      <c r="D102" s="201" t="s">
        <v>155</v>
      </c>
      <c r="E102" s="37"/>
      <c r="F102" s="202" t="s">
        <v>197</v>
      </c>
      <c r="G102" s="37"/>
      <c r="H102" s="37"/>
      <c r="I102" s="109"/>
      <c r="J102" s="37"/>
      <c r="K102" s="37"/>
      <c r="L102" s="40"/>
      <c r="M102" s="203"/>
      <c r="N102" s="204"/>
      <c r="O102" s="65"/>
      <c r="P102" s="65"/>
      <c r="Q102" s="65"/>
      <c r="R102" s="65"/>
      <c r="S102" s="65"/>
      <c r="T102" s="66"/>
      <c r="U102" s="35"/>
      <c r="V102" s="35"/>
      <c r="W102" s="35"/>
      <c r="X102" s="35"/>
      <c r="Y102" s="35"/>
      <c r="Z102" s="35"/>
      <c r="AA102" s="35"/>
      <c r="AB102" s="35"/>
      <c r="AC102" s="35"/>
      <c r="AD102" s="35"/>
      <c r="AE102" s="35"/>
      <c r="AT102" s="18" t="s">
        <v>155</v>
      </c>
      <c r="AU102" s="18" t="s">
        <v>82</v>
      </c>
    </row>
    <row r="103" spans="1:65" s="2" customFormat="1" ht="16.5" customHeight="1">
      <c r="A103" s="35"/>
      <c r="B103" s="36"/>
      <c r="C103" s="188" t="s">
        <v>153</v>
      </c>
      <c r="D103" s="188" t="s">
        <v>148</v>
      </c>
      <c r="E103" s="189" t="s">
        <v>201</v>
      </c>
      <c r="F103" s="190" t="s">
        <v>202</v>
      </c>
      <c r="G103" s="191" t="s">
        <v>151</v>
      </c>
      <c r="H103" s="192">
        <v>16.8</v>
      </c>
      <c r="I103" s="193"/>
      <c r="J103" s="194">
        <f>ROUND(I103*H103,2)</f>
        <v>0</v>
      </c>
      <c r="K103" s="190" t="s">
        <v>2116</v>
      </c>
      <c r="L103" s="40"/>
      <c r="M103" s="195" t="s">
        <v>19</v>
      </c>
      <c r="N103" s="196" t="s">
        <v>43</v>
      </c>
      <c r="O103" s="65"/>
      <c r="P103" s="197">
        <f>O103*H103</f>
        <v>0</v>
      </c>
      <c r="Q103" s="197">
        <v>0</v>
      </c>
      <c r="R103" s="197">
        <f>Q103*H103</f>
        <v>0</v>
      </c>
      <c r="S103" s="197">
        <v>0</v>
      </c>
      <c r="T103" s="198">
        <f>S103*H103</f>
        <v>0</v>
      </c>
      <c r="U103" s="35"/>
      <c r="V103" s="35"/>
      <c r="W103" s="35"/>
      <c r="X103" s="35"/>
      <c r="Y103" s="35"/>
      <c r="Z103" s="35"/>
      <c r="AA103" s="35"/>
      <c r="AB103" s="35"/>
      <c r="AC103" s="35"/>
      <c r="AD103" s="35"/>
      <c r="AE103" s="35"/>
      <c r="AR103" s="199" t="s">
        <v>153</v>
      </c>
      <c r="AT103" s="199" t="s">
        <v>148</v>
      </c>
      <c r="AU103" s="199" t="s">
        <v>82</v>
      </c>
      <c r="AY103" s="18" t="s">
        <v>146</v>
      </c>
      <c r="BE103" s="200">
        <f>IF(N103="základní",J103,0)</f>
        <v>0</v>
      </c>
      <c r="BF103" s="200">
        <f>IF(N103="snížená",J103,0)</f>
        <v>0</v>
      </c>
      <c r="BG103" s="200">
        <f>IF(N103="zákl. přenesená",J103,0)</f>
        <v>0</v>
      </c>
      <c r="BH103" s="200">
        <f>IF(N103="sníž. přenesená",J103,0)</f>
        <v>0</v>
      </c>
      <c r="BI103" s="200">
        <f>IF(N103="nulová",J103,0)</f>
        <v>0</v>
      </c>
      <c r="BJ103" s="18" t="s">
        <v>80</v>
      </c>
      <c r="BK103" s="200">
        <f>ROUND(I103*H103,2)</f>
        <v>0</v>
      </c>
      <c r="BL103" s="18" t="s">
        <v>153</v>
      </c>
      <c r="BM103" s="199" t="s">
        <v>2123</v>
      </c>
    </row>
    <row r="104" spans="1:65" s="2" customFormat="1" ht="19.5">
      <c r="A104" s="35"/>
      <c r="B104" s="36"/>
      <c r="C104" s="37"/>
      <c r="D104" s="201" t="s">
        <v>155</v>
      </c>
      <c r="E104" s="37"/>
      <c r="F104" s="202" t="s">
        <v>204</v>
      </c>
      <c r="G104" s="37"/>
      <c r="H104" s="37"/>
      <c r="I104" s="109"/>
      <c r="J104" s="37"/>
      <c r="K104" s="37"/>
      <c r="L104" s="40"/>
      <c r="M104" s="203"/>
      <c r="N104" s="204"/>
      <c r="O104" s="65"/>
      <c r="P104" s="65"/>
      <c r="Q104" s="65"/>
      <c r="R104" s="65"/>
      <c r="S104" s="65"/>
      <c r="T104" s="66"/>
      <c r="U104" s="35"/>
      <c r="V104" s="35"/>
      <c r="W104" s="35"/>
      <c r="X104" s="35"/>
      <c r="Y104" s="35"/>
      <c r="Z104" s="35"/>
      <c r="AA104" s="35"/>
      <c r="AB104" s="35"/>
      <c r="AC104" s="35"/>
      <c r="AD104" s="35"/>
      <c r="AE104" s="35"/>
      <c r="AT104" s="18" t="s">
        <v>155</v>
      </c>
      <c r="AU104" s="18" t="s">
        <v>82</v>
      </c>
    </row>
    <row r="105" spans="1:65" s="2" customFormat="1" ht="16.5" customHeight="1">
      <c r="A105" s="35"/>
      <c r="B105" s="36"/>
      <c r="C105" s="188" t="s">
        <v>176</v>
      </c>
      <c r="D105" s="188" t="s">
        <v>148</v>
      </c>
      <c r="E105" s="189" t="s">
        <v>2124</v>
      </c>
      <c r="F105" s="190" t="s">
        <v>2125</v>
      </c>
      <c r="G105" s="191" t="s">
        <v>161</v>
      </c>
      <c r="H105" s="192">
        <v>25</v>
      </c>
      <c r="I105" s="193"/>
      <c r="J105" s="194">
        <f>ROUND(I105*H105,2)</f>
        <v>0</v>
      </c>
      <c r="K105" s="190" t="s">
        <v>2116</v>
      </c>
      <c r="L105" s="40"/>
      <c r="M105" s="195" t="s">
        <v>19</v>
      </c>
      <c r="N105" s="196" t="s">
        <v>43</v>
      </c>
      <c r="O105" s="65"/>
      <c r="P105" s="197">
        <f>O105*H105</f>
        <v>0</v>
      </c>
      <c r="Q105" s="197">
        <v>0</v>
      </c>
      <c r="R105" s="197">
        <f>Q105*H105</f>
        <v>0</v>
      </c>
      <c r="S105" s="197">
        <v>0</v>
      </c>
      <c r="T105" s="198">
        <f>S105*H105</f>
        <v>0</v>
      </c>
      <c r="U105" s="35"/>
      <c r="V105" s="35"/>
      <c r="W105" s="35"/>
      <c r="X105" s="35"/>
      <c r="Y105" s="35"/>
      <c r="Z105" s="35"/>
      <c r="AA105" s="35"/>
      <c r="AB105" s="35"/>
      <c r="AC105" s="35"/>
      <c r="AD105" s="35"/>
      <c r="AE105" s="35"/>
      <c r="AR105" s="199" t="s">
        <v>153</v>
      </c>
      <c r="AT105" s="199" t="s">
        <v>148</v>
      </c>
      <c r="AU105" s="199" t="s">
        <v>82</v>
      </c>
      <c r="AY105" s="18" t="s">
        <v>146</v>
      </c>
      <c r="BE105" s="200">
        <f>IF(N105="základní",J105,0)</f>
        <v>0</v>
      </c>
      <c r="BF105" s="200">
        <f>IF(N105="snížená",J105,0)</f>
        <v>0</v>
      </c>
      <c r="BG105" s="200">
        <f>IF(N105="zákl. přenesená",J105,0)</f>
        <v>0</v>
      </c>
      <c r="BH105" s="200">
        <f>IF(N105="sníž. přenesená",J105,0)</f>
        <v>0</v>
      </c>
      <c r="BI105" s="200">
        <f>IF(N105="nulová",J105,0)</f>
        <v>0</v>
      </c>
      <c r="BJ105" s="18" t="s">
        <v>80</v>
      </c>
      <c r="BK105" s="200">
        <f>ROUND(I105*H105,2)</f>
        <v>0</v>
      </c>
      <c r="BL105" s="18" t="s">
        <v>153</v>
      </c>
      <c r="BM105" s="199" t="s">
        <v>2126</v>
      </c>
    </row>
    <row r="106" spans="1:65" s="2" customFormat="1" ht="19.5">
      <c r="A106" s="35"/>
      <c r="B106" s="36"/>
      <c r="C106" s="37"/>
      <c r="D106" s="201" t="s">
        <v>155</v>
      </c>
      <c r="E106" s="37"/>
      <c r="F106" s="202" t="s">
        <v>2127</v>
      </c>
      <c r="G106" s="37"/>
      <c r="H106" s="37"/>
      <c r="I106" s="109"/>
      <c r="J106" s="37"/>
      <c r="K106" s="37"/>
      <c r="L106" s="40"/>
      <c r="M106" s="203"/>
      <c r="N106" s="204"/>
      <c r="O106" s="65"/>
      <c r="P106" s="65"/>
      <c r="Q106" s="65"/>
      <c r="R106" s="65"/>
      <c r="S106" s="65"/>
      <c r="T106" s="66"/>
      <c r="U106" s="35"/>
      <c r="V106" s="35"/>
      <c r="W106" s="35"/>
      <c r="X106" s="35"/>
      <c r="Y106" s="35"/>
      <c r="Z106" s="35"/>
      <c r="AA106" s="35"/>
      <c r="AB106" s="35"/>
      <c r="AC106" s="35"/>
      <c r="AD106" s="35"/>
      <c r="AE106" s="35"/>
      <c r="AT106" s="18" t="s">
        <v>155</v>
      </c>
      <c r="AU106" s="18" t="s">
        <v>82</v>
      </c>
    </row>
    <row r="107" spans="1:65" s="14" customFormat="1" ht="11.25">
      <c r="B107" s="216"/>
      <c r="C107" s="217"/>
      <c r="D107" s="201" t="s">
        <v>157</v>
      </c>
      <c r="E107" s="218" t="s">
        <v>19</v>
      </c>
      <c r="F107" s="219" t="s">
        <v>2128</v>
      </c>
      <c r="G107" s="217"/>
      <c r="H107" s="218" t="s">
        <v>19</v>
      </c>
      <c r="I107" s="220"/>
      <c r="J107" s="217"/>
      <c r="K107" s="217"/>
      <c r="L107" s="221"/>
      <c r="M107" s="222"/>
      <c r="N107" s="223"/>
      <c r="O107" s="223"/>
      <c r="P107" s="223"/>
      <c r="Q107" s="223"/>
      <c r="R107" s="223"/>
      <c r="S107" s="223"/>
      <c r="T107" s="224"/>
      <c r="AT107" s="225" t="s">
        <v>157</v>
      </c>
      <c r="AU107" s="225" t="s">
        <v>82</v>
      </c>
      <c r="AV107" s="14" t="s">
        <v>80</v>
      </c>
      <c r="AW107" s="14" t="s">
        <v>33</v>
      </c>
      <c r="AX107" s="14" t="s">
        <v>72</v>
      </c>
      <c r="AY107" s="225" t="s">
        <v>146</v>
      </c>
    </row>
    <row r="108" spans="1:65" s="13" customFormat="1" ht="11.25">
      <c r="B108" s="205"/>
      <c r="C108" s="206"/>
      <c r="D108" s="201" t="s">
        <v>157</v>
      </c>
      <c r="E108" s="207" t="s">
        <v>19</v>
      </c>
      <c r="F108" s="208" t="s">
        <v>2099</v>
      </c>
      <c r="G108" s="206"/>
      <c r="H108" s="209">
        <v>25</v>
      </c>
      <c r="I108" s="210"/>
      <c r="J108" s="206"/>
      <c r="K108" s="206"/>
      <c r="L108" s="211"/>
      <c r="M108" s="212"/>
      <c r="N108" s="213"/>
      <c r="O108" s="213"/>
      <c r="P108" s="213"/>
      <c r="Q108" s="213"/>
      <c r="R108" s="213"/>
      <c r="S108" s="213"/>
      <c r="T108" s="214"/>
      <c r="AT108" s="215" t="s">
        <v>157</v>
      </c>
      <c r="AU108" s="215" t="s">
        <v>82</v>
      </c>
      <c r="AV108" s="13" t="s">
        <v>82</v>
      </c>
      <c r="AW108" s="13" t="s">
        <v>33</v>
      </c>
      <c r="AX108" s="13" t="s">
        <v>80</v>
      </c>
      <c r="AY108" s="215" t="s">
        <v>146</v>
      </c>
    </row>
    <row r="109" spans="1:65" s="2" customFormat="1" ht="16.5" customHeight="1">
      <c r="A109" s="35"/>
      <c r="B109" s="36"/>
      <c r="C109" s="188" t="s">
        <v>181</v>
      </c>
      <c r="D109" s="188" t="s">
        <v>148</v>
      </c>
      <c r="E109" s="189" t="s">
        <v>2129</v>
      </c>
      <c r="F109" s="190" t="s">
        <v>2130</v>
      </c>
      <c r="G109" s="191" t="s">
        <v>161</v>
      </c>
      <c r="H109" s="192">
        <v>39.799999999999997</v>
      </c>
      <c r="I109" s="193"/>
      <c r="J109" s="194">
        <f>ROUND(I109*H109,2)</f>
        <v>0</v>
      </c>
      <c r="K109" s="190" t="s">
        <v>2116</v>
      </c>
      <c r="L109" s="40"/>
      <c r="M109" s="195" t="s">
        <v>19</v>
      </c>
      <c r="N109" s="196" t="s">
        <v>43</v>
      </c>
      <c r="O109" s="65"/>
      <c r="P109" s="197">
        <f>O109*H109</f>
        <v>0</v>
      </c>
      <c r="Q109" s="197">
        <v>0</v>
      </c>
      <c r="R109" s="197">
        <f>Q109*H109</f>
        <v>0</v>
      </c>
      <c r="S109" s="197">
        <v>0</v>
      </c>
      <c r="T109" s="198">
        <f>S109*H109</f>
        <v>0</v>
      </c>
      <c r="U109" s="35"/>
      <c r="V109" s="35"/>
      <c r="W109" s="35"/>
      <c r="X109" s="35"/>
      <c r="Y109" s="35"/>
      <c r="Z109" s="35"/>
      <c r="AA109" s="35"/>
      <c r="AB109" s="35"/>
      <c r="AC109" s="35"/>
      <c r="AD109" s="35"/>
      <c r="AE109" s="35"/>
      <c r="AR109" s="199" t="s">
        <v>153</v>
      </c>
      <c r="AT109" s="199" t="s">
        <v>148</v>
      </c>
      <c r="AU109" s="199" t="s">
        <v>82</v>
      </c>
      <c r="AY109" s="18" t="s">
        <v>146</v>
      </c>
      <c r="BE109" s="200">
        <f>IF(N109="základní",J109,0)</f>
        <v>0</v>
      </c>
      <c r="BF109" s="200">
        <f>IF(N109="snížená",J109,0)</f>
        <v>0</v>
      </c>
      <c r="BG109" s="200">
        <f>IF(N109="zákl. přenesená",J109,0)</f>
        <v>0</v>
      </c>
      <c r="BH109" s="200">
        <f>IF(N109="sníž. přenesená",J109,0)</f>
        <v>0</v>
      </c>
      <c r="BI109" s="200">
        <f>IF(N109="nulová",J109,0)</f>
        <v>0</v>
      </c>
      <c r="BJ109" s="18" t="s">
        <v>80</v>
      </c>
      <c r="BK109" s="200">
        <f>ROUND(I109*H109,2)</f>
        <v>0</v>
      </c>
      <c r="BL109" s="18" t="s">
        <v>153</v>
      </c>
      <c r="BM109" s="199" t="s">
        <v>2131</v>
      </c>
    </row>
    <row r="110" spans="1:65" s="2" customFormat="1" ht="19.5">
      <c r="A110" s="35"/>
      <c r="B110" s="36"/>
      <c r="C110" s="37"/>
      <c r="D110" s="201" t="s">
        <v>155</v>
      </c>
      <c r="E110" s="37"/>
      <c r="F110" s="202" t="s">
        <v>2132</v>
      </c>
      <c r="G110" s="37"/>
      <c r="H110" s="37"/>
      <c r="I110" s="109"/>
      <c r="J110" s="37"/>
      <c r="K110" s="37"/>
      <c r="L110" s="40"/>
      <c r="M110" s="203"/>
      <c r="N110" s="204"/>
      <c r="O110" s="65"/>
      <c r="P110" s="65"/>
      <c r="Q110" s="65"/>
      <c r="R110" s="65"/>
      <c r="S110" s="65"/>
      <c r="T110" s="66"/>
      <c r="U110" s="35"/>
      <c r="V110" s="35"/>
      <c r="W110" s="35"/>
      <c r="X110" s="35"/>
      <c r="Y110" s="35"/>
      <c r="Z110" s="35"/>
      <c r="AA110" s="35"/>
      <c r="AB110" s="35"/>
      <c r="AC110" s="35"/>
      <c r="AD110" s="35"/>
      <c r="AE110" s="35"/>
      <c r="AT110" s="18" t="s">
        <v>155</v>
      </c>
      <c r="AU110" s="18" t="s">
        <v>82</v>
      </c>
    </row>
    <row r="111" spans="1:65" s="14" customFormat="1" ht="11.25">
      <c r="B111" s="216"/>
      <c r="C111" s="217"/>
      <c r="D111" s="201" t="s">
        <v>157</v>
      </c>
      <c r="E111" s="218" t="s">
        <v>19</v>
      </c>
      <c r="F111" s="219" t="s">
        <v>2133</v>
      </c>
      <c r="G111" s="217"/>
      <c r="H111" s="218" t="s">
        <v>19</v>
      </c>
      <c r="I111" s="220"/>
      <c r="J111" s="217"/>
      <c r="K111" s="217"/>
      <c r="L111" s="221"/>
      <c r="M111" s="222"/>
      <c r="N111" s="223"/>
      <c r="O111" s="223"/>
      <c r="P111" s="223"/>
      <c r="Q111" s="223"/>
      <c r="R111" s="223"/>
      <c r="S111" s="223"/>
      <c r="T111" s="224"/>
      <c r="AT111" s="225" t="s">
        <v>157</v>
      </c>
      <c r="AU111" s="225" t="s">
        <v>82</v>
      </c>
      <c r="AV111" s="14" t="s">
        <v>80</v>
      </c>
      <c r="AW111" s="14" t="s">
        <v>33</v>
      </c>
      <c r="AX111" s="14" t="s">
        <v>72</v>
      </c>
      <c r="AY111" s="225" t="s">
        <v>146</v>
      </c>
    </row>
    <row r="112" spans="1:65" s="13" customFormat="1" ht="11.25">
      <c r="B112" s="205"/>
      <c r="C112" s="206"/>
      <c r="D112" s="201" t="s">
        <v>157</v>
      </c>
      <c r="E112" s="207" t="s">
        <v>19</v>
      </c>
      <c r="F112" s="208" t="s">
        <v>2104</v>
      </c>
      <c r="G112" s="206"/>
      <c r="H112" s="209">
        <v>19.899999999999999</v>
      </c>
      <c r="I112" s="210"/>
      <c r="J112" s="206"/>
      <c r="K112" s="206"/>
      <c r="L112" s="211"/>
      <c r="M112" s="212"/>
      <c r="N112" s="213"/>
      <c r="O112" s="213"/>
      <c r="P112" s="213"/>
      <c r="Q112" s="213"/>
      <c r="R112" s="213"/>
      <c r="S112" s="213"/>
      <c r="T112" s="214"/>
      <c r="AT112" s="215" t="s">
        <v>157</v>
      </c>
      <c r="AU112" s="215" t="s">
        <v>82</v>
      </c>
      <c r="AV112" s="13" t="s">
        <v>82</v>
      </c>
      <c r="AW112" s="13" t="s">
        <v>33</v>
      </c>
      <c r="AX112" s="13" t="s">
        <v>72</v>
      </c>
      <c r="AY112" s="215" t="s">
        <v>146</v>
      </c>
    </row>
    <row r="113" spans="1:65" s="14" customFormat="1" ht="11.25">
      <c r="B113" s="216"/>
      <c r="C113" s="217"/>
      <c r="D113" s="201" t="s">
        <v>157</v>
      </c>
      <c r="E113" s="218" t="s">
        <v>19</v>
      </c>
      <c r="F113" s="219" t="s">
        <v>2134</v>
      </c>
      <c r="G113" s="217"/>
      <c r="H113" s="218" t="s">
        <v>19</v>
      </c>
      <c r="I113" s="220"/>
      <c r="J113" s="217"/>
      <c r="K113" s="217"/>
      <c r="L113" s="221"/>
      <c r="M113" s="222"/>
      <c r="N113" s="223"/>
      <c r="O113" s="223"/>
      <c r="P113" s="223"/>
      <c r="Q113" s="223"/>
      <c r="R113" s="223"/>
      <c r="S113" s="223"/>
      <c r="T113" s="224"/>
      <c r="AT113" s="225" t="s">
        <v>157</v>
      </c>
      <c r="AU113" s="225" t="s">
        <v>82</v>
      </c>
      <c r="AV113" s="14" t="s">
        <v>80</v>
      </c>
      <c r="AW113" s="14" t="s">
        <v>33</v>
      </c>
      <c r="AX113" s="14" t="s">
        <v>72</v>
      </c>
      <c r="AY113" s="225" t="s">
        <v>146</v>
      </c>
    </row>
    <row r="114" spans="1:65" s="13" customFormat="1" ht="11.25">
      <c r="B114" s="205"/>
      <c r="C114" s="206"/>
      <c r="D114" s="201" t="s">
        <v>157</v>
      </c>
      <c r="E114" s="207" t="s">
        <v>19</v>
      </c>
      <c r="F114" s="208" t="s">
        <v>2104</v>
      </c>
      <c r="G114" s="206"/>
      <c r="H114" s="209">
        <v>19.899999999999999</v>
      </c>
      <c r="I114" s="210"/>
      <c r="J114" s="206"/>
      <c r="K114" s="206"/>
      <c r="L114" s="211"/>
      <c r="M114" s="212"/>
      <c r="N114" s="213"/>
      <c r="O114" s="213"/>
      <c r="P114" s="213"/>
      <c r="Q114" s="213"/>
      <c r="R114" s="213"/>
      <c r="S114" s="213"/>
      <c r="T114" s="214"/>
      <c r="AT114" s="215" t="s">
        <v>157</v>
      </c>
      <c r="AU114" s="215" t="s">
        <v>82</v>
      </c>
      <c r="AV114" s="13" t="s">
        <v>82</v>
      </c>
      <c r="AW114" s="13" t="s">
        <v>33</v>
      </c>
      <c r="AX114" s="13" t="s">
        <v>72</v>
      </c>
      <c r="AY114" s="215" t="s">
        <v>146</v>
      </c>
    </row>
    <row r="115" spans="1:65" s="15" customFormat="1" ht="11.25">
      <c r="B115" s="243"/>
      <c r="C115" s="244"/>
      <c r="D115" s="201" t="s">
        <v>157</v>
      </c>
      <c r="E115" s="245" t="s">
        <v>19</v>
      </c>
      <c r="F115" s="246" t="s">
        <v>2135</v>
      </c>
      <c r="G115" s="244"/>
      <c r="H115" s="247">
        <v>39.799999999999997</v>
      </c>
      <c r="I115" s="248"/>
      <c r="J115" s="244"/>
      <c r="K115" s="244"/>
      <c r="L115" s="249"/>
      <c r="M115" s="250"/>
      <c r="N115" s="251"/>
      <c r="O115" s="251"/>
      <c r="P115" s="251"/>
      <c r="Q115" s="251"/>
      <c r="R115" s="251"/>
      <c r="S115" s="251"/>
      <c r="T115" s="252"/>
      <c r="AT115" s="253" t="s">
        <v>157</v>
      </c>
      <c r="AU115" s="253" t="s">
        <v>82</v>
      </c>
      <c r="AV115" s="15" t="s">
        <v>153</v>
      </c>
      <c r="AW115" s="15" t="s">
        <v>33</v>
      </c>
      <c r="AX115" s="15" t="s">
        <v>80</v>
      </c>
      <c r="AY115" s="253" t="s">
        <v>146</v>
      </c>
    </row>
    <row r="116" spans="1:65" s="2" customFormat="1" ht="16.5" customHeight="1">
      <c r="A116" s="35"/>
      <c r="B116" s="36"/>
      <c r="C116" s="188" t="s">
        <v>188</v>
      </c>
      <c r="D116" s="188" t="s">
        <v>148</v>
      </c>
      <c r="E116" s="189" t="s">
        <v>213</v>
      </c>
      <c r="F116" s="190" t="s">
        <v>214</v>
      </c>
      <c r="G116" s="191" t="s">
        <v>161</v>
      </c>
      <c r="H116" s="192">
        <v>5.0999999999999996</v>
      </c>
      <c r="I116" s="193"/>
      <c r="J116" s="194">
        <f>ROUND(I116*H116,2)</f>
        <v>0</v>
      </c>
      <c r="K116" s="190" t="s">
        <v>2116</v>
      </c>
      <c r="L116" s="40"/>
      <c r="M116" s="195" t="s">
        <v>19</v>
      </c>
      <c r="N116" s="196" t="s">
        <v>43</v>
      </c>
      <c r="O116" s="65"/>
      <c r="P116" s="197">
        <f>O116*H116</f>
        <v>0</v>
      </c>
      <c r="Q116" s="197">
        <v>0</v>
      </c>
      <c r="R116" s="197">
        <f>Q116*H116</f>
        <v>0</v>
      </c>
      <c r="S116" s="197">
        <v>0</v>
      </c>
      <c r="T116" s="198">
        <f>S116*H116</f>
        <v>0</v>
      </c>
      <c r="U116" s="35"/>
      <c r="V116" s="35"/>
      <c r="W116" s="35"/>
      <c r="X116" s="35"/>
      <c r="Y116" s="35"/>
      <c r="Z116" s="35"/>
      <c r="AA116" s="35"/>
      <c r="AB116" s="35"/>
      <c r="AC116" s="35"/>
      <c r="AD116" s="35"/>
      <c r="AE116" s="35"/>
      <c r="AR116" s="199" t="s">
        <v>153</v>
      </c>
      <c r="AT116" s="199" t="s">
        <v>148</v>
      </c>
      <c r="AU116" s="199" t="s">
        <v>82</v>
      </c>
      <c r="AY116" s="18" t="s">
        <v>146</v>
      </c>
      <c r="BE116" s="200">
        <f>IF(N116="základní",J116,0)</f>
        <v>0</v>
      </c>
      <c r="BF116" s="200">
        <f>IF(N116="snížená",J116,0)</f>
        <v>0</v>
      </c>
      <c r="BG116" s="200">
        <f>IF(N116="zákl. přenesená",J116,0)</f>
        <v>0</v>
      </c>
      <c r="BH116" s="200">
        <f>IF(N116="sníž. přenesená",J116,0)</f>
        <v>0</v>
      </c>
      <c r="BI116" s="200">
        <f>IF(N116="nulová",J116,0)</f>
        <v>0</v>
      </c>
      <c r="BJ116" s="18" t="s">
        <v>80</v>
      </c>
      <c r="BK116" s="200">
        <f>ROUND(I116*H116,2)</f>
        <v>0</v>
      </c>
      <c r="BL116" s="18" t="s">
        <v>153</v>
      </c>
      <c r="BM116" s="199" t="s">
        <v>2136</v>
      </c>
    </row>
    <row r="117" spans="1:65" s="2" customFormat="1" ht="19.5">
      <c r="A117" s="35"/>
      <c r="B117" s="36"/>
      <c r="C117" s="37"/>
      <c r="D117" s="201" t="s">
        <v>155</v>
      </c>
      <c r="E117" s="37"/>
      <c r="F117" s="202" t="s">
        <v>216</v>
      </c>
      <c r="G117" s="37"/>
      <c r="H117" s="37"/>
      <c r="I117" s="109"/>
      <c r="J117" s="37"/>
      <c r="K117" s="37"/>
      <c r="L117" s="40"/>
      <c r="M117" s="203"/>
      <c r="N117" s="204"/>
      <c r="O117" s="65"/>
      <c r="P117" s="65"/>
      <c r="Q117" s="65"/>
      <c r="R117" s="65"/>
      <c r="S117" s="65"/>
      <c r="T117" s="66"/>
      <c r="U117" s="35"/>
      <c r="V117" s="35"/>
      <c r="W117" s="35"/>
      <c r="X117" s="35"/>
      <c r="Y117" s="35"/>
      <c r="Z117" s="35"/>
      <c r="AA117" s="35"/>
      <c r="AB117" s="35"/>
      <c r="AC117" s="35"/>
      <c r="AD117" s="35"/>
      <c r="AE117" s="35"/>
      <c r="AT117" s="18" t="s">
        <v>155</v>
      </c>
      <c r="AU117" s="18" t="s">
        <v>82</v>
      </c>
    </row>
    <row r="118" spans="1:65" s="14" customFormat="1" ht="11.25">
      <c r="B118" s="216"/>
      <c r="C118" s="217"/>
      <c r="D118" s="201" t="s">
        <v>157</v>
      </c>
      <c r="E118" s="218" t="s">
        <v>19</v>
      </c>
      <c r="F118" s="219" t="s">
        <v>2137</v>
      </c>
      <c r="G118" s="217"/>
      <c r="H118" s="218" t="s">
        <v>19</v>
      </c>
      <c r="I118" s="220"/>
      <c r="J118" s="217"/>
      <c r="K118" s="217"/>
      <c r="L118" s="221"/>
      <c r="M118" s="222"/>
      <c r="N118" s="223"/>
      <c r="O118" s="223"/>
      <c r="P118" s="223"/>
      <c r="Q118" s="223"/>
      <c r="R118" s="223"/>
      <c r="S118" s="223"/>
      <c r="T118" s="224"/>
      <c r="AT118" s="225" t="s">
        <v>157</v>
      </c>
      <c r="AU118" s="225" t="s">
        <v>82</v>
      </c>
      <c r="AV118" s="14" t="s">
        <v>80</v>
      </c>
      <c r="AW118" s="14" t="s">
        <v>33</v>
      </c>
      <c r="AX118" s="14" t="s">
        <v>72</v>
      </c>
      <c r="AY118" s="225" t="s">
        <v>146</v>
      </c>
    </row>
    <row r="119" spans="1:65" s="13" customFormat="1" ht="11.25">
      <c r="B119" s="205"/>
      <c r="C119" s="206"/>
      <c r="D119" s="201" t="s">
        <v>157</v>
      </c>
      <c r="E119" s="207" t="s">
        <v>2106</v>
      </c>
      <c r="F119" s="208" t="s">
        <v>2138</v>
      </c>
      <c r="G119" s="206"/>
      <c r="H119" s="209">
        <v>5.0999999999999996</v>
      </c>
      <c r="I119" s="210"/>
      <c r="J119" s="206"/>
      <c r="K119" s="206"/>
      <c r="L119" s="211"/>
      <c r="M119" s="212"/>
      <c r="N119" s="213"/>
      <c r="O119" s="213"/>
      <c r="P119" s="213"/>
      <c r="Q119" s="213"/>
      <c r="R119" s="213"/>
      <c r="S119" s="213"/>
      <c r="T119" s="214"/>
      <c r="AT119" s="215" t="s">
        <v>157</v>
      </c>
      <c r="AU119" s="215" t="s">
        <v>82</v>
      </c>
      <c r="AV119" s="13" t="s">
        <v>82</v>
      </c>
      <c r="AW119" s="13" t="s">
        <v>33</v>
      </c>
      <c r="AX119" s="13" t="s">
        <v>80</v>
      </c>
      <c r="AY119" s="215" t="s">
        <v>146</v>
      </c>
    </row>
    <row r="120" spans="1:65" s="2" customFormat="1" ht="16.5" customHeight="1">
      <c r="A120" s="35"/>
      <c r="B120" s="36"/>
      <c r="C120" s="188" t="s">
        <v>193</v>
      </c>
      <c r="D120" s="188" t="s">
        <v>148</v>
      </c>
      <c r="E120" s="189" t="s">
        <v>225</v>
      </c>
      <c r="F120" s="190" t="s">
        <v>226</v>
      </c>
      <c r="G120" s="191" t="s">
        <v>161</v>
      </c>
      <c r="H120" s="192">
        <v>25</v>
      </c>
      <c r="I120" s="193"/>
      <c r="J120" s="194">
        <f>ROUND(I120*H120,2)</f>
        <v>0</v>
      </c>
      <c r="K120" s="190" t="s">
        <v>2116</v>
      </c>
      <c r="L120" s="40"/>
      <c r="M120" s="195" t="s">
        <v>19</v>
      </c>
      <c r="N120" s="196" t="s">
        <v>43</v>
      </c>
      <c r="O120" s="65"/>
      <c r="P120" s="197">
        <f>O120*H120</f>
        <v>0</v>
      </c>
      <c r="Q120" s="197">
        <v>0</v>
      </c>
      <c r="R120" s="197">
        <f>Q120*H120</f>
        <v>0</v>
      </c>
      <c r="S120" s="197">
        <v>0</v>
      </c>
      <c r="T120" s="198">
        <f>S120*H120</f>
        <v>0</v>
      </c>
      <c r="U120" s="35"/>
      <c r="V120" s="35"/>
      <c r="W120" s="35"/>
      <c r="X120" s="35"/>
      <c r="Y120" s="35"/>
      <c r="Z120" s="35"/>
      <c r="AA120" s="35"/>
      <c r="AB120" s="35"/>
      <c r="AC120" s="35"/>
      <c r="AD120" s="35"/>
      <c r="AE120" s="35"/>
      <c r="AR120" s="199" t="s">
        <v>153</v>
      </c>
      <c r="AT120" s="199" t="s">
        <v>148</v>
      </c>
      <c r="AU120" s="199" t="s">
        <v>82</v>
      </c>
      <c r="AY120" s="18" t="s">
        <v>146</v>
      </c>
      <c r="BE120" s="200">
        <f>IF(N120="základní",J120,0)</f>
        <v>0</v>
      </c>
      <c r="BF120" s="200">
        <f>IF(N120="snížená",J120,0)</f>
        <v>0</v>
      </c>
      <c r="BG120" s="200">
        <f>IF(N120="zákl. přenesená",J120,0)</f>
        <v>0</v>
      </c>
      <c r="BH120" s="200">
        <f>IF(N120="sníž. přenesená",J120,0)</f>
        <v>0</v>
      </c>
      <c r="BI120" s="200">
        <f>IF(N120="nulová",J120,0)</f>
        <v>0</v>
      </c>
      <c r="BJ120" s="18" t="s">
        <v>80</v>
      </c>
      <c r="BK120" s="200">
        <f>ROUND(I120*H120,2)</f>
        <v>0</v>
      </c>
      <c r="BL120" s="18" t="s">
        <v>153</v>
      </c>
      <c r="BM120" s="199" t="s">
        <v>2139</v>
      </c>
    </row>
    <row r="121" spans="1:65" s="2" customFormat="1" ht="11.25">
      <c r="A121" s="35"/>
      <c r="B121" s="36"/>
      <c r="C121" s="37"/>
      <c r="D121" s="201" t="s">
        <v>155</v>
      </c>
      <c r="E121" s="37"/>
      <c r="F121" s="202" t="s">
        <v>228</v>
      </c>
      <c r="G121" s="37"/>
      <c r="H121" s="37"/>
      <c r="I121" s="109"/>
      <c r="J121" s="37"/>
      <c r="K121" s="37"/>
      <c r="L121" s="40"/>
      <c r="M121" s="203"/>
      <c r="N121" s="204"/>
      <c r="O121" s="65"/>
      <c r="P121" s="65"/>
      <c r="Q121" s="65"/>
      <c r="R121" s="65"/>
      <c r="S121" s="65"/>
      <c r="T121" s="66"/>
      <c r="U121" s="35"/>
      <c r="V121" s="35"/>
      <c r="W121" s="35"/>
      <c r="X121" s="35"/>
      <c r="Y121" s="35"/>
      <c r="Z121" s="35"/>
      <c r="AA121" s="35"/>
      <c r="AB121" s="35"/>
      <c r="AC121" s="35"/>
      <c r="AD121" s="35"/>
      <c r="AE121" s="35"/>
      <c r="AT121" s="18" t="s">
        <v>155</v>
      </c>
      <c r="AU121" s="18" t="s">
        <v>82</v>
      </c>
    </row>
    <row r="122" spans="1:65" s="14" customFormat="1" ht="11.25">
      <c r="B122" s="216"/>
      <c r="C122" s="217"/>
      <c r="D122" s="201" t="s">
        <v>157</v>
      </c>
      <c r="E122" s="218" t="s">
        <v>19</v>
      </c>
      <c r="F122" s="219" t="s">
        <v>2140</v>
      </c>
      <c r="G122" s="217"/>
      <c r="H122" s="218" t="s">
        <v>19</v>
      </c>
      <c r="I122" s="220"/>
      <c r="J122" s="217"/>
      <c r="K122" s="217"/>
      <c r="L122" s="221"/>
      <c r="M122" s="222"/>
      <c r="N122" s="223"/>
      <c r="O122" s="223"/>
      <c r="P122" s="223"/>
      <c r="Q122" s="223"/>
      <c r="R122" s="223"/>
      <c r="S122" s="223"/>
      <c r="T122" s="224"/>
      <c r="AT122" s="225" t="s">
        <v>157</v>
      </c>
      <c r="AU122" s="225" t="s">
        <v>82</v>
      </c>
      <c r="AV122" s="14" t="s">
        <v>80</v>
      </c>
      <c r="AW122" s="14" t="s">
        <v>33</v>
      </c>
      <c r="AX122" s="14" t="s">
        <v>72</v>
      </c>
      <c r="AY122" s="225" t="s">
        <v>146</v>
      </c>
    </row>
    <row r="123" spans="1:65" s="13" customFormat="1" ht="11.25">
      <c r="B123" s="205"/>
      <c r="C123" s="206"/>
      <c r="D123" s="201" t="s">
        <v>157</v>
      </c>
      <c r="E123" s="207" t="s">
        <v>19</v>
      </c>
      <c r="F123" s="208" t="s">
        <v>2106</v>
      </c>
      <c r="G123" s="206"/>
      <c r="H123" s="209">
        <v>5.0999999999999996</v>
      </c>
      <c r="I123" s="210"/>
      <c r="J123" s="206"/>
      <c r="K123" s="206"/>
      <c r="L123" s="211"/>
      <c r="M123" s="212"/>
      <c r="N123" s="213"/>
      <c r="O123" s="213"/>
      <c r="P123" s="213"/>
      <c r="Q123" s="213"/>
      <c r="R123" s="213"/>
      <c r="S123" s="213"/>
      <c r="T123" s="214"/>
      <c r="AT123" s="215" t="s">
        <v>157</v>
      </c>
      <c r="AU123" s="215" t="s">
        <v>82</v>
      </c>
      <c r="AV123" s="13" t="s">
        <v>82</v>
      </c>
      <c r="AW123" s="13" t="s">
        <v>33</v>
      </c>
      <c r="AX123" s="13" t="s">
        <v>72</v>
      </c>
      <c r="AY123" s="215" t="s">
        <v>146</v>
      </c>
    </row>
    <row r="124" spans="1:65" s="14" customFormat="1" ht="11.25">
      <c r="B124" s="216"/>
      <c r="C124" s="217"/>
      <c r="D124" s="201" t="s">
        <v>157</v>
      </c>
      <c r="E124" s="218" t="s">
        <v>19</v>
      </c>
      <c r="F124" s="219" t="s">
        <v>2141</v>
      </c>
      <c r="G124" s="217"/>
      <c r="H124" s="218" t="s">
        <v>19</v>
      </c>
      <c r="I124" s="220"/>
      <c r="J124" s="217"/>
      <c r="K124" s="217"/>
      <c r="L124" s="221"/>
      <c r="M124" s="222"/>
      <c r="N124" s="223"/>
      <c r="O124" s="223"/>
      <c r="P124" s="223"/>
      <c r="Q124" s="223"/>
      <c r="R124" s="223"/>
      <c r="S124" s="223"/>
      <c r="T124" s="224"/>
      <c r="AT124" s="225" t="s">
        <v>157</v>
      </c>
      <c r="AU124" s="225" t="s">
        <v>82</v>
      </c>
      <c r="AV124" s="14" t="s">
        <v>80</v>
      </c>
      <c r="AW124" s="14" t="s">
        <v>33</v>
      </c>
      <c r="AX124" s="14" t="s">
        <v>72</v>
      </c>
      <c r="AY124" s="225" t="s">
        <v>146</v>
      </c>
    </row>
    <row r="125" spans="1:65" s="13" customFormat="1" ht="11.25">
      <c r="B125" s="205"/>
      <c r="C125" s="206"/>
      <c r="D125" s="201" t="s">
        <v>157</v>
      </c>
      <c r="E125" s="207" t="s">
        <v>19</v>
      </c>
      <c r="F125" s="208" t="s">
        <v>2104</v>
      </c>
      <c r="G125" s="206"/>
      <c r="H125" s="209">
        <v>19.899999999999999</v>
      </c>
      <c r="I125" s="210"/>
      <c r="J125" s="206"/>
      <c r="K125" s="206"/>
      <c r="L125" s="211"/>
      <c r="M125" s="212"/>
      <c r="N125" s="213"/>
      <c r="O125" s="213"/>
      <c r="P125" s="213"/>
      <c r="Q125" s="213"/>
      <c r="R125" s="213"/>
      <c r="S125" s="213"/>
      <c r="T125" s="214"/>
      <c r="AT125" s="215" t="s">
        <v>157</v>
      </c>
      <c r="AU125" s="215" t="s">
        <v>82</v>
      </c>
      <c r="AV125" s="13" t="s">
        <v>82</v>
      </c>
      <c r="AW125" s="13" t="s">
        <v>33</v>
      </c>
      <c r="AX125" s="13" t="s">
        <v>72</v>
      </c>
      <c r="AY125" s="215" t="s">
        <v>146</v>
      </c>
    </row>
    <row r="126" spans="1:65" s="15" customFormat="1" ht="11.25">
      <c r="B126" s="243"/>
      <c r="C126" s="244"/>
      <c r="D126" s="201" t="s">
        <v>157</v>
      </c>
      <c r="E126" s="245" t="s">
        <v>19</v>
      </c>
      <c r="F126" s="246" t="s">
        <v>2135</v>
      </c>
      <c r="G126" s="244"/>
      <c r="H126" s="247">
        <v>25</v>
      </c>
      <c r="I126" s="248"/>
      <c r="J126" s="244"/>
      <c r="K126" s="244"/>
      <c r="L126" s="249"/>
      <c r="M126" s="250"/>
      <c r="N126" s="251"/>
      <c r="O126" s="251"/>
      <c r="P126" s="251"/>
      <c r="Q126" s="251"/>
      <c r="R126" s="251"/>
      <c r="S126" s="251"/>
      <c r="T126" s="252"/>
      <c r="AT126" s="253" t="s">
        <v>157</v>
      </c>
      <c r="AU126" s="253" t="s">
        <v>82</v>
      </c>
      <c r="AV126" s="15" t="s">
        <v>153</v>
      </c>
      <c r="AW126" s="15" t="s">
        <v>33</v>
      </c>
      <c r="AX126" s="15" t="s">
        <v>80</v>
      </c>
      <c r="AY126" s="253" t="s">
        <v>146</v>
      </c>
    </row>
    <row r="127" spans="1:65" s="2" customFormat="1" ht="16.5" customHeight="1">
      <c r="A127" s="35"/>
      <c r="B127" s="36"/>
      <c r="C127" s="188" t="s">
        <v>200</v>
      </c>
      <c r="D127" s="188" t="s">
        <v>148</v>
      </c>
      <c r="E127" s="189" t="s">
        <v>230</v>
      </c>
      <c r="F127" s="190" t="s">
        <v>231</v>
      </c>
      <c r="G127" s="191" t="s">
        <v>161</v>
      </c>
      <c r="H127" s="192">
        <v>5.0999999999999996</v>
      </c>
      <c r="I127" s="193"/>
      <c r="J127" s="194">
        <f>ROUND(I127*H127,2)</f>
        <v>0</v>
      </c>
      <c r="K127" s="190" t="s">
        <v>2116</v>
      </c>
      <c r="L127" s="40"/>
      <c r="M127" s="195" t="s">
        <v>19</v>
      </c>
      <c r="N127" s="196" t="s">
        <v>43</v>
      </c>
      <c r="O127" s="65"/>
      <c r="P127" s="197">
        <f>O127*H127</f>
        <v>0</v>
      </c>
      <c r="Q127" s="197">
        <v>0</v>
      </c>
      <c r="R127" s="197">
        <f>Q127*H127</f>
        <v>0</v>
      </c>
      <c r="S127" s="197">
        <v>0</v>
      </c>
      <c r="T127" s="198">
        <f>S127*H127</f>
        <v>0</v>
      </c>
      <c r="U127" s="35"/>
      <c r="V127" s="35"/>
      <c r="W127" s="35"/>
      <c r="X127" s="35"/>
      <c r="Y127" s="35"/>
      <c r="Z127" s="35"/>
      <c r="AA127" s="35"/>
      <c r="AB127" s="35"/>
      <c r="AC127" s="35"/>
      <c r="AD127" s="35"/>
      <c r="AE127" s="35"/>
      <c r="AR127" s="199" t="s">
        <v>153</v>
      </c>
      <c r="AT127" s="199" t="s">
        <v>148</v>
      </c>
      <c r="AU127" s="199" t="s">
        <v>82</v>
      </c>
      <c r="AY127" s="18" t="s">
        <v>146</v>
      </c>
      <c r="BE127" s="200">
        <f>IF(N127="základní",J127,0)</f>
        <v>0</v>
      </c>
      <c r="BF127" s="200">
        <f>IF(N127="snížená",J127,0)</f>
        <v>0</v>
      </c>
      <c r="BG127" s="200">
        <f>IF(N127="zákl. přenesená",J127,0)</f>
        <v>0</v>
      </c>
      <c r="BH127" s="200">
        <f>IF(N127="sníž. přenesená",J127,0)</f>
        <v>0</v>
      </c>
      <c r="BI127" s="200">
        <f>IF(N127="nulová",J127,0)</f>
        <v>0</v>
      </c>
      <c r="BJ127" s="18" t="s">
        <v>80</v>
      </c>
      <c r="BK127" s="200">
        <f>ROUND(I127*H127,2)</f>
        <v>0</v>
      </c>
      <c r="BL127" s="18" t="s">
        <v>153</v>
      </c>
      <c r="BM127" s="199" t="s">
        <v>2142</v>
      </c>
    </row>
    <row r="128" spans="1:65" s="2" customFormat="1" ht="11.25">
      <c r="A128" s="35"/>
      <c r="B128" s="36"/>
      <c r="C128" s="37"/>
      <c r="D128" s="201" t="s">
        <v>155</v>
      </c>
      <c r="E128" s="37"/>
      <c r="F128" s="202" t="s">
        <v>231</v>
      </c>
      <c r="G128" s="37"/>
      <c r="H128" s="37"/>
      <c r="I128" s="109"/>
      <c r="J128" s="37"/>
      <c r="K128" s="37"/>
      <c r="L128" s="40"/>
      <c r="M128" s="203"/>
      <c r="N128" s="204"/>
      <c r="O128" s="65"/>
      <c r="P128" s="65"/>
      <c r="Q128" s="65"/>
      <c r="R128" s="65"/>
      <c r="S128" s="65"/>
      <c r="T128" s="66"/>
      <c r="U128" s="35"/>
      <c r="V128" s="35"/>
      <c r="W128" s="35"/>
      <c r="X128" s="35"/>
      <c r="Y128" s="35"/>
      <c r="Z128" s="35"/>
      <c r="AA128" s="35"/>
      <c r="AB128" s="35"/>
      <c r="AC128" s="35"/>
      <c r="AD128" s="35"/>
      <c r="AE128" s="35"/>
      <c r="AT128" s="18" t="s">
        <v>155</v>
      </c>
      <c r="AU128" s="18" t="s">
        <v>82</v>
      </c>
    </row>
    <row r="129" spans="1:65" s="13" customFormat="1" ht="11.25">
      <c r="B129" s="205"/>
      <c r="C129" s="206"/>
      <c r="D129" s="201" t="s">
        <v>157</v>
      </c>
      <c r="E129" s="207" t="s">
        <v>19</v>
      </c>
      <c r="F129" s="208" t="s">
        <v>2106</v>
      </c>
      <c r="G129" s="206"/>
      <c r="H129" s="209">
        <v>5.0999999999999996</v>
      </c>
      <c r="I129" s="210"/>
      <c r="J129" s="206"/>
      <c r="K129" s="206"/>
      <c r="L129" s="211"/>
      <c r="M129" s="212"/>
      <c r="N129" s="213"/>
      <c r="O129" s="213"/>
      <c r="P129" s="213"/>
      <c r="Q129" s="213"/>
      <c r="R129" s="213"/>
      <c r="S129" s="213"/>
      <c r="T129" s="214"/>
      <c r="AT129" s="215" t="s">
        <v>157</v>
      </c>
      <c r="AU129" s="215" t="s">
        <v>82</v>
      </c>
      <c r="AV129" s="13" t="s">
        <v>82</v>
      </c>
      <c r="AW129" s="13" t="s">
        <v>33</v>
      </c>
      <c r="AX129" s="13" t="s">
        <v>80</v>
      </c>
      <c r="AY129" s="215" t="s">
        <v>146</v>
      </c>
    </row>
    <row r="130" spans="1:65" s="2" customFormat="1" ht="16.5" customHeight="1">
      <c r="A130" s="35"/>
      <c r="B130" s="36"/>
      <c r="C130" s="188" t="s">
        <v>205</v>
      </c>
      <c r="D130" s="188" t="s">
        <v>148</v>
      </c>
      <c r="E130" s="189" t="s">
        <v>233</v>
      </c>
      <c r="F130" s="190" t="s">
        <v>2143</v>
      </c>
      <c r="G130" s="191" t="s">
        <v>235</v>
      </c>
      <c r="H130" s="192">
        <v>10.199999999999999</v>
      </c>
      <c r="I130" s="193"/>
      <c r="J130" s="194">
        <f>ROUND(I130*H130,2)</f>
        <v>0</v>
      </c>
      <c r="K130" s="190" t="s">
        <v>2116</v>
      </c>
      <c r="L130" s="40"/>
      <c r="M130" s="195" t="s">
        <v>19</v>
      </c>
      <c r="N130" s="196" t="s">
        <v>43</v>
      </c>
      <c r="O130" s="65"/>
      <c r="P130" s="197">
        <f>O130*H130</f>
        <v>0</v>
      </c>
      <c r="Q130" s="197">
        <v>0</v>
      </c>
      <c r="R130" s="197">
        <f>Q130*H130</f>
        <v>0</v>
      </c>
      <c r="S130" s="197">
        <v>0</v>
      </c>
      <c r="T130" s="198">
        <f>S130*H130</f>
        <v>0</v>
      </c>
      <c r="U130" s="35"/>
      <c r="V130" s="35"/>
      <c r="W130" s="35"/>
      <c r="X130" s="35"/>
      <c r="Y130" s="35"/>
      <c r="Z130" s="35"/>
      <c r="AA130" s="35"/>
      <c r="AB130" s="35"/>
      <c r="AC130" s="35"/>
      <c r="AD130" s="35"/>
      <c r="AE130" s="35"/>
      <c r="AR130" s="199" t="s">
        <v>153</v>
      </c>
      <c r="AT130" s="199" t="s">
        <v>148</v>
      </c>
      <c r="AU130" s="199" t="s">
        <v>82</v>
      </c>
      <c r="AY130" s="18" t="s">
        <v>146</v>
      </c>
      <c r="BE130" s="200">
        <f>IF(N130="základní",J130,0)</f>
        <v>0</v>
      </c>
      <c r="BF130" s="200">
        <f>IF(N130="snížená",J130,0)</f>
        <v>0</v>
      </c>
      <c r="BG130" s="200">
        <f>IF(N130="zákl. přenesená",J130,0)</f>
        <v>0</v>
      </c>
      <c r="BH130" s="200">
        <f>IF(N130="sníž. přenesená",J130,0)</f>
        <v>0</v>
      </c>
      <c r="BI130" s="200">
        <f>IF(N130="nulová",J130,0)</f>
        <v>0</v>
      </c>
      <c r="BJ130" s="18" t="s">
        <v>80</v>
      </c>
      <c r="BK130" s="200">
        <f>ROUND(I130*H130,2)</f>
        <v>0</v>
      </c>
      <c r="BL130" s="18" t="s">
        <v>153</v>
      </c>
      <c r="BM130" s="199" t="s">
        <v>2144</v>
      </c>
    </row>
    <row r="131" spans="1:65" s="2" customFormat="1" ht="11.25">
      <c r="A131" s="35"/>
      <c r="B131" s="36"/>
      <c r="C131" s="37"/>
      <c r="D131" s="201" t="s">
        <v>155</v>
      </c>
      <c r="E131" s="37"/>
      <c r="F131" s="202" t="s">
        <v>2145</v>
      </c>
      <c r="G131" s="37"/>
      <c r="H131" s="37"/>
      <c r="I131" s="109"/>
      <c r="J131" s="37"/>
      <c r="K131" s="37"/>
      <c r="L131" s="40"/>
      <c r="M131" s="203"/>
      <c r="N131" s="204"/>
      <c r="O131" s="65"/>
      <c r="P131" s="65"/>
      <c r="Q131" s="65"/>
      <c r="R131" s="65"/>
      <c r="S131" s="65"/>
      <c r="T131" s="66"/>
      <c r="U131" s="35"/>
      <c r="V131" s="35"/>
      <c r="W131" s="35"/>
      <c r="X131" s="35"/>
      <c r="Y131" s="35"/>
      <c r="Z131" s="35"/>
      <c r="AA131" s="35"/>
      <c r="AB131" s="35"/>
      <c r="AC131" s="35"/>
      <c r="AD131" s="35"/>
      <c r="AE131" s="35"/>
      <c r="AT131" s="18" t="s">
        <v>155</v>
      </c>
      <c r="AU131" s="18" t="s">
        <v>82</v>
      </c>
    </row>
    <row r="132" spans="1:65" s="13" customFormat="1" ht="11.25">
      <c r="B132" s="205"/>
      <c r="C132" s="206"/>
      <c r="D132" s="201" t="s">
        <v>157</v>
      </c>
      <c r="E132" s="207" t="s">
        <v>19</v>
      </c>
      <c r="F132" s="208" t="s">
        <v>2106</v>
      </c>
      <c r="G132" s="206"/>
      <c r="H132" s="209">
        <v>5.0999999999999996</v>
      </c>
      <c r="I132" s="210"/>
      <c r="J132" s="206"/>
      <c r="K132" s="206"/>
      <c r="L132" s="211"/>
      <c r="M132" s="212"/>
      <c r="N132" s="213"/>
      <c r="O132" s="213"/>
      <c r="P132" s="213"/>
      <c r="Q132" s="213"/>
      <c r="R132" s="213"/>
      <c r="S132" s="213"/>
      <c r="T132" s="214"/>
      <c r="AT132" s="215" t="s">
        <v>157</v>
      </c>
      <c r="AU132" s="215" t="s">
        <v>82</v>
      </c>
      <c r="AV132" s="13" t="s">
        <v>82</v>
      </c>
      <c r="AW132" s="13" t="s">
        <v>33</v>
      </c>
      <c r="AX132" s="13" t="s">
        <v>80</v>
      </c>
      <c r="AY132" s="215" t="s">
        <v>146</v>
      </c>
    </row>
    <row r="133" spans="1:65" s="13" customFormat="1" ht="11.25">
      <c r="B133" s="205"/>
      <c r="C133" s="206"/>
      <c r="D133" s="201" t="s">
        <v>157</v>
      </c>
      <c r="E133" s="206"/>
      <c r="F133" s="208" t="s">
        <v>2146</v>
      </c>
      <c r="G133" s="206"/>
      <c r="H133" s="209">
        <v>10.199999999999999</v>
      </c>
      <c r="I133" s="210"/>
      <c r="J133" s="206"/>
      <c r="K133" s="206"/>
      <c r="L133" s="211"/>
      <c r="M133" s="212"/>
      <c r="N133" s="213"/>
      <c r="O133" s="213"/>
      <c r="P133" s="213"/>
      <c r="Q133" s="213"/>
      <c r="R133" s="213"/>
      <c r="S133" s="213"/>
      <c r="T133" s="214"/>
      <c r="AT133" s="215" t="s">
        <v>157</v>
      </c>
      <c r="AU133" s="215" t="s">
        <v>82</v>
      </c>
      <c r="AV133" s="13" t="s">
        <v>82</v>
      </c>
      <c r="AW133" s="13" t="s">
        <v>4</v>
      </c>
      <c r="AX133" s="13" t="s">
        <v>80</v>
      </c>
      <c r="AY133" s="215" t="s">
        <v>146</v>
      </c>
    </row>
    <row r="134" spans="1:65" s="2" customFormat="1" ht="16.5" customHeight="1">
      <c r="A134" s="35"/>
      <c r="B134" s="36"/>
      <c r="C134" s="188" t="s">
        <v>212</v>
      </c>
      <c r="D134" s="188" t="s">
        <v>148</v>
      </c>
      <c r="E134" s="189" t="s">
        <v>240</v>
      </c>
      <c r="F134" s="190" t="s">
        <v>241</v>
      </c>
      <c r="G134" s="191" t="s">
        <v>161</v>
      </c>
      <c r="H134" s="192">
        <v>19.899999999999999</v>
      </c>
      <c r="I134" s="193"/>
      <c r="J134" s="194">
        <f>ROUND(I134*H134,2)</f>
        <v>0</v>
      </c>
      <c r="K134" s="190" t="s">
        <v>2116</v>
      </c>
      <c r="L134" s="40"/>
      <c r="M134" s="195" t="s">
        <v>19</v>
      </c>
      <c r="N134" s="196" t="s">
        <v>43</v>
      </c>
      <c r="O134" s="65"/>
      <c r="P134" s="197">
        <f>O134*H134</f>
        <v>0</v>
      </c>
      <c r="Q134" s="197">
        <v>0</v>
      </c>
      <c r="R134" s="197">
        <f>Q134*H134</f>
        <v>0</v>
      </c>
      <c r="S134" s="197">
        <v>0</v>
      </c>
      <c r="T134" s="198">
        <f>S134*H134</f>
        <v>0</v>
      </c>
      <c r="U134" s="35"/>
      <c r="V134" s="35"/>
      <c r="W134" s="35"/>
      <c r="X134" s="35"/>
      <c r="Y134" s="35"/>
      <c r="Z134" s="35"/>
      <c r="AA134" s="35"/>
      <c r="AB134" s="35"/>
      <c r="AC134" s="35"/>
      <c r="AD134" s="35"/>
      <c r="AE134" s="35"/>
      <c r="AR134" s="199" t="s">
        <v>153</v>
      </c>
      <c r="AT134" s="199" t="s">
        <v>148</v>
      </c>
      <c r="AU134" s="199" t="s">
        <v>82</v>
      </c>
      <c r="AY134" s="18" t="s">
        <v>146</v>
      </c>
      <c r="BE134" s="200">
        <f>IF(N134="základní",J134,0)</f>
        <v>0</v>
      </c>
      <c r="BF134" s="200">
        <f>IF(N134="snížená",J134,0)</f>
        <v>0</v>
      </c>
      <c r="BG134" s="200">
        <f>IF(N134="zákl. přenesená",J134,0)</f>
        <v>0</v>
      </c>
      <c r="BH134" s="200">
        <f>IF(N134="sníž. přenesená",J134,0)</f>
        <v>0</v>
      </c>
      <c r="BI134" s="200">
        <f>IF(N134="nulová",J134,0)</f>
        <v>0</v>
      </c>
      <c r="BJ134" s="18" t="s">
        <v>80</v>
      </c>
      <c r="BK134" s="200">
        <f>ROUND(I134*H134,2)</f>
        <v>0</v>
      </c>
      <c r="BL134" s="18" t="s">
        <v>153</v>
      </c>
      <c r="BM134" s="199" t="s">
        <v>2147</v>
      </c>
    </row>
    <row r="135" spans="1:65" s="2" customFormat="1" ht="19.5">
      <c r="A135" s="35"/>
      <c r="B135" s="36"/>
      <c r="C135" s="37"/>
      <c r="D135" s="201" t="s">
        <v>155</v>
      </c>
      <c r="E135" s="37"/>
      <c r="F135" s="202" t="s">
        <v>243</v>
      </c>
      <c r="G135" s="37"/>
      <c r="H135" s="37"/>
      <c r="I135" s="109"/>
      <c r="J135" s="37"/>
      <c r="K135" s="37"/>
      <c r="L135" s="40"/>
      <c r="M135" s="203"/>
      <c r="N135" s="204"/>
      <c r="O135" s="65"/>
      <c r="P135" s="65"/>
      <c r="Q135" s="65"/>
      <c r="R135" s="65"/>
      <c r="S135" s="65"/>
      <c r="T135" s="66"/>
      <c r="U135" s="35"/>
      <c r="V135" s="35"/>
      <c r="W135" s="35"/>
      <c r="X135" s="35"/>
      <c r="Y135" s="35"/>
      <c r="Z135" s="35"/>
      <c r="AA135" s="35"/>
      <c r="AB135" s="35"/>
      <c r="AC135" s="35"/>
      <c r="AD135" s="35"/>
      <c r="AE135" s="35"/>
      <c r="AT135" s="18" t="s">
        <v>155</v>
      </c>
      <c r="AU135" s="18" t="s">
        <v>82</v>
      </c>
    </row>
    <row r="136" spans="1:65" s="13" customFormat="1" ht="11.25">
      <c r="B136" s="205"/>
      <c r="C136" s="206"/>
      <c r="D136" s="201" t="s">
        <v>157</v>
      </c>
      <c r="E136" s="207" t="s">
        <v>2104</v>
      </c>
      <c r="F136" s="208" t="s">
        <v>2148</v>
      </c>
      <c r="G136" s="206"/>
      <c r="H136" s="209">
        <v>19.899999999999999</v>
      </c>
      <c r="I136" s="210"/>
      <c r="J136" s="206"/>
      <c r="K136" s="206"/>
      <c r="L136" s="211"/>
      <c r="M136" s="212"/>
      <c r="N136" s="213"/>
      <c r="O136" s="213"/>
      <c r="P136" s="213"/>
      <c r="Q136" s="213"/>
      <c r="R136" s="213"/>
      <c r="S136" s="213"/>
      <c r="T136" s="214"/>
      <c r="AT136" s="215" t="s">
        <v>157</v>
      </c>
      <c r="AU136" s="215" t="s">
        <v>82</v>
      </c>
      <c r="AV136" s="13" t="s">
        <v>82</v>
      </c>
      <c r="AW136" s="13" t="s">
        <v>33</v>
      </c>
      <c r="AX136" s="13" t="s">
        <v>80</v>
      </c>
      <c r="AY136" s="215" t="s">
        <v>146</v>
      </c>
    </row>
    <row r="137" spans="1:65" s="2" customFormat="1" ht="16.5" customHeight="1">
      <c r="A137" s="35"/>
      <c r="B137" s="36"/>
      <c r="C137" s="188" t="s">
        <v>218</v>
      </c>
      <c r="D137" s="188" t="s">
        <v>148</v>
      </c>
      <c r="E137" s="189" t="s">
        <v>2149</v>
      </c>
      <c r="F137" s="190" t="s">
        <v>2150</v>
      </c>
      <c r="G137" s="191" t="s">
        <v>161</v>
      </c>
      <c r="H137" s="192">
        <v>3.8</v>
      </c>
      <c r="I137" s="193"/>
      <c r="J137" s="194">
        <f>ROUND(I137*H137,2)</f>
        <v>0</v>
      </c>
      <c r="K137" s="190" t="s">
        <v>2116</v>
      </c>
      <c r="L137" s="40"/>
      <c r="M137" s="195" t="s">
        <v>19</v>
      </c>
      <c r="N137" s="196" t="s">
        <v>43</v>
      </c>
      <c r="O137" s="65"/>
      <c r="P137" s="197">
        <f>O137*H137</f>
        <v>0</v>
      </c>
      <c r="Q137" s="197">
        <v>0</v>
      </c>
      <c r="R137" s="197">
        <f>Q137*H137</f>
        <v>0</v>
      </c>
      <c r="S137" s="197">
        <v>0</v>
      </c>
      <c r="T137" s="198">
        <f>S137*H137</f>
        <v>0</v>
      </c>
      <c r="U137" s="35"/>
      <c r="V137" s="35"/>
      <c r="W137" s="35"/>
      <c r="X137" s="35"/>
      <c r="Y137" s="35"/>
      <c r="Z137" s="35"/>
      <c r="AA137" s="35"/>
      <c r="AB137" s="35"/>
      <c r="AC137" s="35"/>
      <c r="AD137" s="35"/>
      <c r="AE137" s="35"/>
      <c r="AR137" s="199" t="s">
        <v>153</v>
      </c>
      <c r="AT137" s="199" t="s">
        <v>148</v>
      </c>
      <c r="AU137" s="199" t="s">
        <v>82</v>
      </c>
      <c r="AY137" s="18" t="s">
        <v>146</v>
      </c>
      <c r="BE137" s="200">
        <f>IF(N137="základní",J137,0)</f>
        <v>0</v>
      </c>
      <c r="BF137" s="200">
        <f>IF(N137="snížená",J137,0)</f>
        <v>0</v>
      </c>
      <c r="BG137" s="200">
        <f>IF(N137="zákl. přenesená",J137,0)</f>
        <v>0</v>
      </c>
      <c r="BH137" s="200">
        <f>IF(N137="sníž. přenesená",J137,0)</f>
        <v>0</v>
      </c>
      <c r="BI137" s="200">
        <f>IF(N137="nulová",J137,0)</f>
        <v>0</v>
      </c>
      <c r="BJ137" s="18" t="s">
        <v>80</v>
      </c>
      <c r="BK137" s="200">
        <f>ROUND(I137*H137,2)</f>
        <v>0</v>
      </c>
      <c r="BL137" s="18" t="s">
        <v>153</v>
      </c>
      <c r="BM137" s="199" t="s">
        <v>2151</v>
      </c>
    </row>
    <row r="138" spans="1:65" s="2" customFormat="1" ht="19.5">
      <c r="A138" s="35"/>
      <c r="B138" s="36"/>
      <c r="C138" s="37"/>
      <c r="D138" s="201" t="s">
        <v>155</v>
      </c>
      <c r="E138" s="37"/>
      <c r="F138" s="202" t="s">
        <v>2152</v>
      </c>
      <c r="G138" s="37"/>
      <c r="H138" s="37"/>
      <c r="I138" s="109"/>
      <c r="J138" s="37"/>
      <c r="K138" s="37"/>
      <c r="L138" s="40"/>
      <c r="M138" s="203"/>
      <c r="N138" s="204"/>
      <c r="O138" s="65"/>
      <c r="P138" s="65"/>
      <c r="Q138" s="65"/>
      <c r="R138" s="65"/>
      <c r="S138" s="65"/>
      <c r="T138" s="66"/>
      <c r="U138" s="35"/>
      <c r="V138" s="35"/>
      <c r="W138" s="35"/>
      <c r="X138" s="35"/>
      <c r="Y138" s="35"/>
      <c r="Z138" s="35"/>
      <c r="AA138" s="35"/>
      <c r="AB138" s="35"/>
      <c r="AC138" s="35"/>
      <c r="AD138" s="35"/>
      <c r="AE138" s="35"/>
      <c r="AT138" s="18" t="s">
        <v>155</v>
      </c>
      <c r="AU138" s="18" t="s">
        <v>82</v>
      </c>
    </row>
    <row r="139" spans="1:65" s="13" customFormat="1" ht="11.25">
      <c r="B139" s="205"/>
      <c r="C139" s="206"/>
      <c r="D139" s="201" t="s">
        <v>157</v>
      </c>
      <c r="E139" s="207" t="s">
        <v>2102</v>
      </c>
      <c r="F139" s="208" t="s">
        <v>2153</v>
      </c>
      <c r="G139" s="206"/>
      <c r="H139" s="209">
        <v>3.8</v>
      </c>
      <c r="I139" s="210"/>
      <c r="J139" s="206"/>
      <c r="K139" s="206"/>
      <c r="L139" s="211"/>
      <c r="M139" s="212"/>
      <c r="N139" s="213"/>
      <c r="O139" s="213"/>
      <c r="P139" s="213"/>
      <c r="Q139" s="213"/>
      <c r="R139" s="213"/>
      <c r="S139" s="213"/>
      <c r="T139" s="214"/>
      <c r="AT139" s="215" t="s">
        <v>157</v>
      </c>
      <c r="AU139" s="215" t="s">
        <v>82</v>
      </c>
      <c r="AV139" s="13" t="s">
        <v>82</v>
      </c>
      <c r="AW139" s="13" t="s">
        <v>33</v>
      </c>
      <c r="AX139" s="13" t="s">
        <v>80</v>
      </c>
      <c r="AY139" s="215" t="s">
        <v>146</v>
      </c>
    </row>
    <row r="140" spans="1:65" s="2" customFormat="1" ht="16.5" customHeight="1">
      <c r="A140" s="35"/>
      <c r="B140" s="36"/>
      <c r="C140" s="226" t="s">
        <v>224</v>
      </c>
      <c r="D140" s="226" t="s">
        <v>580</v>
      </c>
      <c r="E140" s="227" t="s">
        <v>2154</v>
      </c>
      <c r="F140" s="228" t="s">
        <v>2155</v>
      </c>
      <c r="G140" s="229" t="s">
        <v>235</v>
      </c>
      <c r="H140" s="230">
        <v>7.6</v>
      </c>
      <c r="I140" s="231"/>
      <c r="J140" s="232">
        <f>ROUND(I140*H140,2)</f>
        <v>0</v>
      </c>
      <c r="K140" s="228" t="s">
        <v>2116</v>
      </c>
      <c r="L140" s="233"/>
      <c r="M140" s="234" t="s">
        <v>19</v>
      </c>
      <c r="N140" s="235" t="s">
        <v>43</v>
      </c>
      <c r="O140" s="65"/>
      <c r="P140" s="197">
        <f>O140*H140</f>
        <v>0</v>
      </c>
      <c r="Q140" s="197">
        <v>0</v>
      </c>
      <c r="R140" s="197">
        <f>Q140*H140</f>
        <v>0</v>
      </c>
      <c r="S140" s="197">
        <v>0</v>
      </c>
      <c r="T140" s="198">
        <f>S140*H140</f>
        <v>0</v>
      </c>
      <c r="U140" s="35"/>
      <c r="V140" s="35"/>
      <c r="W140" s="35"/>
      <c r="X140" s="35"/>
      <c r="Y140" s="35"/>
      <c r="Z140" s="35"/>
      <c r="AA140" s="35"/>
      <c r="AB140" s="35"/>
      <c r="AC140" s="35"/>
      <c r="AD140" s="35"/>
      <c r="AE140" s="35"/>
      <c r="AR140" s="199" t="s">
        <v>193</v>
      </c>
      <c r="AT140" s="199" t="s">
        <v>580</v>
      </c>
      <c r="AU140" s="199" t="s">
        <v>82</v>
      </c>
      <c r="AY140" s="18" t="s">
        <v>146</v>
      </c>
      <c r="BE140" s="200">
        <f>IF(N140="základní",J140,0)</f>
        <v>0</v>
      </c>
      <c r="BF140" s="200">
        <f>IF(N140="snížená",J140,0)</f>
        <v>0</v>
      </c>
      <c r="BG140" s="200">
        <f>IF(N140="zákl. přenesená",J140,0)</f>
        <v>0</v>
      </c>
      <c r="BH140" s="200">
        <f>IF(N140="sníž. přenesená",J140,0)</f>
        <v>0</v>
      </c>
      <c r="BI140" s="200">
        <f>IF(N140="nulová",J140,0)</f>
        <v>0</v>
      </c>
      <c r="BJ140" s="18" t="s">
        <v>80</v>
      </c>
      <c r="BK140" s="200">
        <f>ROUND(I140*H140,2)</f>
        <v>0</v>
      </c>
      <c r="BL140" s="18" t="s">
        <v>153</v>
      </c>
      <c r="BM140" s="199" t="s">
        <v>2156</v>
      </c>
    </row>
    <row r="141" spans="1:65" s="2" customFormat="1" ht="11.25">
      <c r="A141" s="35"/>
      <c r="B141" s="36"/>
      <c r="C141" s="37"/>
      <c r="D141" s="201" t="s">
        <v>155</v>
      </c>
      <c r="E141" s="37"/>
      <c r="F141" s="202" t="s">
        <v>2155</v>
      </c>
      <c r="G141" s="37"/>
      <c r="H141" s="37"/>
      <c r="I141" s="109"/>
      <c r="J141" s="37"/>
      <c r="K141" s="37"/>
      <c r="L141" s="40"/>
      <c r="M141" s="203"/>
      <c r="N141" s="204"/>
      <c r="O141" s="65"/>
      <c r="P141" s="65"/>
      <c r="Q141" s="65"/>
      <c r="R141" s="65"/>
      <c r="S141" s="65"/>
      <c r="T141" s="66"/>
      <c r="U141" s="35"/>
      <c r="V141" s="35"/>
      <c r="W141" s="35"/>
      <c r="X141" s="35"/>
      <c r="Y141" s="35"/>
      <c r="Z141" s="35"/>
      <c r="AA141" s="35"/>
      <c r="AB141" s="35"/>
      <c r="AC141" s="35"/>
      <c r="AD141" s="35"/>
      <c r="AE141" s="35"/>
      <c r="AT141" s="18" t="s">
        <v>155</v>
      </c>
      <c r="AU141" s="18" t="s">
        <v>82</v>
      </c>
    </row>
    <row r="142" spans="1:65" s="13" customFormat="1" ht="11.25">
      <c r="B142" s="205"/>
      <c r="C142" s="206"/>
      <c r="D142" s="201" t="s">
        <v>157</v>
      </c>
      <c r="E142" s="207" t="s">
        <v>19</v>
      </c>
      <c r="F142" s="208" t="s">
        <v>2102</v>
      </c>
      <c r="G142" s="206"/>
      <c r="H142" s="209">
        <v>3.8</v>
      </c>
      <c r="I142" s="210"/>
      <c r="J142" s="206"/>
      <c r="K142" s="206"/>
      <c r="L142" s="211"/>
      <c r="M142" s="212"/>
      <c r="N142" s="213"/>
      <c r="O142" s="213"/>
      <c r="P142" s="213"/>
      <c r="Q142" s="213"/>
      <c r="R142" s="213"/>
      <c r="S142" s="213"/>
      <c r="T142" s="214"/>
      <c r="AT142" s="215" t="s">
        <v>157</v>
      </c>
      <c r="AU142" s="215" t="s">
        <v>82</v>
      </c>
      <c r="AV142" s="13" t="s">
        <v>82</v>
      </c>
      <c r="AW142" s="13" t="s">
        <v>33</v>
      </c>
      <c r="AX142" s="13" t="s">
        <v>80</v>
      </c>
      <c r="AY142" s="215" t="s">
        <v>146</v>
      </c>
    </row>
    <row r="143" spans="1:65" s="13" customFormat="1" ht="11.25">
      <c r="B143" s="205"/>
      <c r="C143" s="206"/>
      <c r="D143" s="201" t="s">
        <v>157</v>
      </c>
      <c r="E143" s="206"/>
      <c r="F143" s="208" t="s">
        <v>2157</v>
      </c>
      <c r="G143" s="206"/>
      <c r="H143" s="209">
        <v>7.6</v>
      </c>
      <c r="I143" s="210"/>
      <c r="J143" s="206"/>
      <c r="K143" s="206"/>
      <c r="L143" s="211"/>
      <c r="M143" s="212"/>
      <c r="N143" s="213"/>
      <c r="O143" s="213"/>
      <c r="P143" s="213"/>
      <c r="Q143" s="213"/>
      <c r="R143" s="213"/>
      <c r="S143" s="213"/>
      <c r="T143" s="214"/>
      <c r="AT143" s="215" t="s">
        <v>157</v>
      </c>
      <c r="AU143" s="215" t="s">
        <v>82</v>
      </c>
      <c r="AV143" s="13" t="s">
        <v>82</v>
      </c>
      <c r="AW143" s="13" t="s">
        <v>4</v>
      </c>
      <c r="AX143" s="13" t="s">
        <v>80</v>
      </c>
      <c r="AY143" s="215" t="s">
        <v>146</v>
      </c>
    </row>
    <row r="144" spans="1:65" s="12" customFormat="1" ht="22.9" customHeight="1">
      <c r="B144" s="172"/>
      <c r="C144" s="173"/>
      <c r="D144" s="174" t="s">
        <v>71</v>
      </c>
      <c r="E144" s="186" t="s">
        <v>153</v>
      </c>
      <c r="F144" s="186" t="s">
        <v>506</v>
      </c>
      <c r="G144" s="173"/>
      <c r="H144" s="173"/>
      <c r="I144" s="176"/>
      <c r="J144" s="187">
        <f>BK144</f>
        <v>0</v>
      </c>
      <c r="K144" s="173"/>
      <c r="L144" s="178"/>
      <c r="M144" s="179"/>
      <c r="N144" s="180"/>
      <c r="O144" s="180"/>
      <c r="P144" s="181">
        <f>SUM(P145:P147)</f>
        <v>0</v>
      </c>
      <c r="Q144" s="180"/>
      <c r="R144" s="181">
        <f>SUM(R145:R147)</f>
        <v>0</v>
      </c>
      <c r="S144" s="180"/>
      <c r="T144" s="182">
        <f>SUM(T145:T147)</f>
        <v>0</v>
      </c>
      <c r="AR144" s="183" t="s">
        <v>80</v>
      </c>
      <c r="AT144" s="184" t="s">
        <v>71</v>
      </c>
      <c r="AU144" s="184" t="s">
        <v>80</v>
      </c>
      <c r="AY144" s="183" t="s">
        <v>146</v>
      </c>
      <c r="BK144" s="185">
        <f>SUM(BK145:BK147)</f>
        <v>0</v>
      </c>
    </row>
    <row r="145" spans="1:65" s="2" customFormat="1" ht="16.5" customHeight="1">
      <c r="A145" s="35"/>
      <c r="B145" s="36"/>
      <c r="C145" s="188" t="s">
        <v>229</v>
      </c>
      <c r="D145" s="188" t="s">
        <v>148</v>
      </c>
      <c r="E145" s="189" t="s">
        <v>2158</v>
      </c>
      <c r="F145" s="190" t="s">
        <v>2159</v>
      </c>
      <c r="G145" s="191" t="s">
        <v>161</v>
      </c>
      <c r="H145" s="192">
        <v>1.3</v>
      </c>
      <c r="I145" s="193"/>
      <c r="J145" s="194">
        <f>ROUND(I145*H145,2)</f>
        <v>0</v>
      </c>
      <c r="K145" s="190" t="s">
        <v>2116</v>
      </c>
      <c r="L145" s="40"/>
      <c r="M145" s="195" t="s">
        <v>19</v>
      </c>
      <c r="N145" s="196" t="s">
        <v>43</v>
      </c>
      <c r="O145" s="65"/>
      <c r="P145" s="197">
        <f>O145*H145</f>
        <v>0</v>
      </c>
      <c r="Q145" s="197">
        <v>0</v>
      </c>
      <c r="R145" s="197">
        <f>Q145*H145</f>
        <v>0</v>
      </c>
      <c r="S145" s="197">
        <v>0</v>
      </c>
      <c r="T145" s="198">
        <f>S145*H145</f>
        <v>0</v>
      </c>
      <c r="U145" s="35"/>
      <c r="V145" s="35"/>
      <c r="W145" s="35"/>
      <c r="X145" s="35"/>
      <c r="Y145" s="35"/>
      <c r="Z145" s="35"/>
      <c r="AA145" s="35"/>
      <c r="AB145" s="35"/>
      <c r="AC145" s="35"/>
      <c r="AD145" s="35"/>
      <c r="AE145" s="35"/>
      <c r="AR145" s="199" t="s">
        <v>153</v>
      </c>
      <c r="AT145" s="199" t="s">
        <v>148</v>
      </c>
      <c r="AU145" s="199" t="s">
        <v>82</v>
      </c>
      <c r="AY145" s="18" t="s">
        <v>146</v>
      </c>
      <c r="BE145" s="200">
        <f>IF(N145="základní",J145,0)</f>
        <v>0</v>
      </c>
      <c r="BF145" s="200">
        <f>IF(N145="snížená",J145,0)</f>
        <v>0</v>
      </c>
      <c r="BG145" s="200">
        <f>IF(N145="zákl. přenesená",J145,0)</f>
        <v>0</v>
      </c>
      <c r="BH145" s="200">
        <f>IF(N145="sníž. přenesená",J145,0)</f>
        <v>0</v>
      </c>
      <c r="BI145" s="200">
        <f>IF(N145="nulová",J145,0)</f>
        <v>0</v>
      </c>
      <c r="BJ145" s="18" t="s">
        <v>80</v>
      </c>
      <c r="BK145" s="200">
        <f>ROUND(I145*H145,2)</f>
        <v>0</v>
      </c>
      <c r="BL145" s="18" t="s">
        <v>153</v>
      </c>
      <c r="BM145" s="199" t="s">
        <v>2160</v>
      </c>
    </row>
    <row r="146" spans="1:65" s="2" customFormat="1" ht="11.25">
      <c r="A146" s="35"/>
      <c r="B146" s="36"/>
      <c r="C146" s="37"/>
      <c r="D146" s="201" t="s">
        <v>155</v>
      </c>
      <c r="E146" s="37"/>
      <c r="F146" s="202" t="s">
        <v>2161</v>
      </c>
      <c r="G146" s="37"/>
      <c r="H146" s="37"/>
      <c r="I146" s="109"/>
      <c r="J146" s="37"/>
      <c r="K146" s="37"/>
      <c r="L146" s="40"/>
      <c r="M146" s="203"/>
      <c r="N146" s="204"/>
      <c r="O146" s="65"/>
      <c r="P146" s="65"/>
      <c r="Q146" s="65"/>
      <c r="R146" s="65"/>
      <c r="S146" s="65"/>
      <c r="T146" s="66"/>
      <c r="U146" s="35"/>
      <c r="V146" s="35"/>
      <c r="W146" s="35"/>
      <c r="X146" s="35"/>
      <c r="Y146" s="35"/>
      <c r="Z146" s="35"/>
      <c r="AA146" s="35"/>
      <c r="AB146" s="35"/>
      <c r="AC146" s="35"/>
      <c r="AD146" s="35"/>
      <c r="AE146" s="35"/>
      <c r="AT146" s="18" t="s">
        <v>155</v>
      </c>
      <c r="AU146" s="18" t="s">
        <v>82</v>
      </c>
    </row>
    <row r="147" spans="1:65" s="13" customFormat="1" ht="11.25">
      <c r="B147" s="205"/>
      <c r="C147" s="206"/>
      <c r="D147" s="201" t="s">
        <v>157</v>
      </c>
      <c r="E147" s="207" t="s">
        <v>2100</v>
      </c>
      <c r="F147" s="208" t="s">
        <v>2162</v>
      </c>
      <c r="G147" s="206"/>
      <c r="H147" s="209">
        <v>1.3</v>
      </c>
      <c r="I147" s="210"/>
      <c r="J147" s="206"/>
      <c r="K147" s="206"/>
      <c r="L147" s="211"/>
      <c r="M147" s="212"/>
      <c r="N147" s="213"/>
      <c r="O147" s="213"/>
      <c r="P147" s="213"/>
      <c r="Q147" s="213"/>
      <c r="R147" s="213"/>
      <c r="S147" s="213"/>
      <c r="T147" s="214"/>
      <c r="AT147" s="215" t="s">
        <v>157</v>
      </c>
      <c r="AU147" s="215" t="s">
        <v>82</v>
      </c>
      <c r="AV147" s="13" t="s">
        <v>82</v>
      </c>
      <c r="AW147" s="13" t="s">
        <v>33</v>
      </c>
      <c r="AX147" s="13" t="s">
        <v>80</v>
      </c>
      <c r="AY147" s="215" t="s">
        <v>146</v>
      </c>
    </row>
    <row r="148" spans="1:65" s="12" customFormat="1" ht="25.9" customHeight="1">
      <c r="B148" s="172"/>
      <c r="C148" s="173"/>
      <c r="D148" s="174" t="s">
        <v>71</v>
      </c>
      <c r="E148" s="175" t="s">
        <v>1172</v>
      </c>
      <c r="F148" s="175" t="s">
        <v>1173</v>
      </c>
      <c r="G148" s="173"/>
      <c r="H148" s="173"/>
      <c r="I148" s="176"/>
      <c r="J148" s="177">
        <f>BK148</f>
        <v>0</v>
      </c>
      <c r="K148" s="173"/>
      <c r="L148" s="178"/>
      <c r="M148" s="179"/>
      <c r="N148" s="180"/>
      <c r="O148" s="180"/>
      <c r="P148" s="181">
        <f>P149+P182+P223+P282+P293+P342</f>
        <v>0</v>
      </c>
      <c r="Q148" s="180"/>
      <c r="R148" s="181">
        <f>R149+R182+R223+R282+R293+R342</f>
        <v>1.54091</v>
      </c>
      <c r="S148" s="180"/>
      <c r="T148" s="182">
        <f>T149+T182+T223+T282+T293+T342</f>
        <v>1.9799999999999998E-2</v>
      </c>
      <c r="AR148" s="183" t="s">
        <v>82</v>
      </c>
      <c r="AT148" s="184" t="s">
        <v>71</v>
      </c>
      <c r="AU148" s="184" t="s">
        <v>72</v>
      </c>
      <c r="AY148" s="183" t="s">
        <v>146</v>
      </c>
      <c r="BK148" s="185">
        <f>BK149+BK182+BK223+BK282+BK293+BK342</f>
        <v>0</v>
      </c>
    </row>
    <row r="149" spans="1:65" s="12" customFormat="1" ht="22.9" customHeight="1">
      <c r="B149" s="172"/>
      <c r="C149" s="173"/>
      <c r="D149" s="174" t="s">
        <v>71</v>
      </c>
      <c r="E149" s="186" t="s">
        <v>1299</v>
      </c>
      <c r="F149" s="186" t="s">
        <v>1300</v>
      </c>
      <c r="G149" s="173"/>
      <c r="H149" s="173"/>
      <c r="I149" s="176"/>
      <c r="J149" s="187">
        <f>BK149</f>
        <v>0</v>
      </c>
      <c r="K149" s="173"/>
      <c r="L149" s="178"/>
      <c r="M149" s="179"/>
      <c r="N149" s="180"/>
      <c r="O149" s="180"/>
      <c r="P149" s="181">
        <f>SUM(P150:P181)</f>
        <v>0</v>
      </c>
      <c r="Q149" s="180"/>
      <c r="R149" s="181">
        <f>SUM(R150:R181)</f>
        <v>0.10945000000000001</v>
      </c>
      <c r="S149" s="180"/>
      <c r="T149" s="182">
        <f>SUM(T150:T181)</f>
        <v>0</v>
      </c>
      <c r="AR149" s="183" t="s">
        <v>82</v>
      </c>
      <c r="AT149" s="184" t="s">
        <v>71</v>
      </c>
      <c r="AU149" s="184" t="s">
        <v>80</v>
      </c>
      <c r="AY149" s="183" t="s">
        <v>146</v>
      </c>
      <c r="BK149" s="185">
        <f>SUM(BK150:BK181)</f>
        <v>0</v>
      </c>
    </row>
    <row r="150" spans="1:65" s="2" customFormat="1" ht="16.5" customHeight="1">
      <c r="A150" s="35"/>
      <c r="B150" s="36"/>
      <c r="C150" s="188" t="s">
        <v>8</v>
      </c>
      <c r="D150" s="188" t="s">
        <v>148</v>
      </c>
      <c r="E150" s="189" t="s">
        <v>2163</v>
      </c>
      <c r="F150" s="190" t="s">
        <v>2164</v>
      </c>
      <c r="G150" s="191" t="s">
        <v>464</v>
      </c>
      <c r="H150" s="192">
        <v>167</v>
      </c>
      <c r="I150" s="193"/>
      <c r="J150" s="194">
        <f>ROUND(I150*H150,2)</f>
        <v>0</v>
      </c>
      <c r="K150" s="190" t="s">
        <v>2116</v>
      </c>
      <c r="L150" s="40"/>
      <c r="M150" s="195" t="s">
        <v>19</v>
      </c>
      <c r="N150" s="196" t="s">
        <v>43</v>
      </c>
      <c r="O150" s="65"/>
      <c r="P150" s="197">
        <f>O150*H150</f>
        <v>0</v>
      </c>
      <c r="Q150" s="197">
        <v>6.0000000000000002E-5</v>
      </c>
      <c r="R150" s="197">
        <f>Q150*H150</f>
        <v>1.0019999999999999E-2</v>
      </c>
      <c r="S150" s="197">
        <v>0</v>
      </c>
      <c r="T150" s="198">
        <f>S150*H150</f>
        <v>0</v>
      </c>
      <c r="U150" s="35"/>
      <c r="V150" s="35"/>
      <c r="W150" s="35"/>
      <c r="X150" s="35"/>
      <c r="Y150" s="35"/>
      <c r="Z150" s="35"/>
      <c r="AA150" s="35"/>
      <c r="AB150" s="35"/>
      <c r="AC150" s="35"/>
      <c r="AD150" s="35"/>
      <c r="AE150" s="35"/>
      <c r="AR150" s="199" t="s">
        <v>239</v>
      </c>
      <c r="AT150" s="199" t="s">
        <v>148</v>
      </c>
      <c r="AU150" s="199" t="s">
        <v>82</v>
      </c>
      <c r="AY150" s="18" t="s">
        <v>146</v>
      </c>
      <c r="BE150" s="200">
        <f>IF(N150="základní",J150,0)</f>
        <v>0</v>
      </c>
      <c r="BF150" s="200">
        <f>IF(N150="snížená",J150,0)</f>
        <v>0</v>
      </c>
      <c r="BG150" s="200">
        <f>IF(N150="zákl. přenesená",J150,0)</f>
        <v>0</v>
      </c>
      <c r="BH150" s="200">
        <f>IF(N150="sníž. přenesená",J150,0)</f>
        <v>0</v>
      </c>
      <c r="BI150" s="200">
        <f>IF(N150="nulová",J150,0)</f>
        <v>0</v>
      </c>
      <c r="BJ150" s="18" t="s">
        <v>80</v>
      </c>
      <c r="BK150" s="200">
        <f>ROUND(I150*H150,2)</f>
        <v>0</v>
      </c>
      <c r="BL150" s="18" t="s">
        <v>239</v>
      </c>
      <c r="BM150" s="199" t="s">
        <v>2165</v>
      </c>
    </row>
    <row r="151" spans="1:65" s="2" customFormat="1" ht="19.5">
      <c r="A151" s="35"/>
      <c r="B151" s="36"/>
      <c r="C151" s="37"/>
      <c r="D151" s="201" t="s">
        <v>155</v>
      </c>
      <c r="E151" s="37"/>
      <c r="F151" s="202" t="s">
        <v>2166</v>
      </c>
      <c r="G151" s="37"/>
      <c r="H151" s="37"/>
      <c r="I151" s="109"/>
      <c r="J151" s="37"/>
      <c r="K151" s="37"/>
      <c r="L151" s="40"/>
      <c r="M151" s="203"/>
      <c r="N151" s="204"/>
      <c r="O151" s="65"/>
      <c r="P151" s="65"/>
      <c r="Q151" s="65"/>
      <c r="R151" s="65"/>
      <c r="S151" s="65"/>
      <c r="T151" s="66"/>
      <c r="U151" s="35"/>
      <c r="V151" s="35"/>
      <c r="W151" s="35"/>
      <c r="X151" s="35"/>
      <c r="Y151" s="35"/>
      <c r="Z151" s="35"/>
      <c r="AA151" s="35"/>
      <c r="AB151" s="35"/>
      <c r="AC151" s="35"/>
      <c r="AD151" s="35"/>
      <c r="AE151" s="35"/>
      <c r="AT151" s="18" t="s">
        <v>155</v>
      </c>
      <c r="AU151" s="18" t="s">
        <v>82</v>
      </c>
    </row>
    <row r="152" spans="1:65" s="2" customFormat="1" ht="16.5" customHeight="1">
      <c r="A152" s="35"/>
      <c r="B152" s="36"/>
      <c r="C152" s="226" t="s">
        <v>239</v>
      </c>
      <c r="D152" s="226" t="s">
        <v>580</v>
      </c>
      <c r="E152" s="227" t="s">
        <v>2167</v>
      </c>
      <c r="F152" s="228" t="s">
        <v>2168</v>
      </c>
      <c r="G152" s="229" t="s">
        <v>464</v>
      </c>
      <c r="H152" s="230">
        <v>68</v>
      </c>
      <c r="I152" s="231"/>
      <c r="J152" s="232">
        <f>ROUND(I152*H152,2)</f>
        <v>0</v>
      </c>
      <c r="K152" s="228" t="s">
        <v>2116</v>
      </c>
      <c r="L152" s="233"/>
      <c r="M152" s="234" t="s">
        <v>19</v>
      </c>
      <c r="N152" s="235" t="s">
        <v>43</v>
      </c>
      <c r="O152" s="65"/>
      <c r="P152" s="197">
        <f>O152*H152</f>
        <v>0</v>
      </c>
      <c r="Q152" s="197">
        <v>3.0000000000000001E-5</v>
      </c>
      <c r="R152" s="197">
        <f>Q152*H152</f>
        <v>2.0400000000000001E-3</v>
      </c>
      <c r="S152" s="197">
        <v>0</v>
      </c>
      <c r="T152" s="198">
        <f>S152*H152</f>
        <v>0</v>
      </c>
      <c r="U152" s="35"/>
      <c r="V152" s="35"/>
      <c r="W152" s="35"/>
      <c r="X152" s="35"/>
      <c r="Y152" s="35"/>
      <c r="Z152" s="35"/>
      <c r="AA152" s="35"/>
      <c r="AB152" s="35"/>
      <c r="AC152" s="35"/>
      <c r="AD152" s="35"/>
      <c r="AE152" s="35"/>
      <c r="AR152" s="199" t="s">
        <v>347</v>
      </c>
      <c r="AT152" s="199" t="s">
        <v>580</v>
      </c>
      <c r="AU152" s="199" t="s">
        <v>82</v>
      </c>
      <c r="AY152" s="18" t="s">
        <v>146</v>
      </c>
      <c r="BE152" s="200">
        <f>IF(N152="základní",J152,0)</f>
        <v>0</v>
      </c>
      <c r="BF152" s="200">
        <f>IF(N152="snížená",J152,0)</f>
        <v>0</v>
      </c>
      <c r="BG152" s="200">
        <f>IF(N152="zákl. přenesená",J152,0)</f>
        <v>0</v>
      </c>
      <c r="BH152" s="200">
        <f>IF(N152="sníž. přenesená",J152,0)</f>
        <v>0</v>
      </c>
      <c r="BI152" s="200">
        <f>IF(N152="nulová",J152,0)</f>
        <v>0</v>
      </c>
      <c r="BJ152" s="18" t="s">
        <v>80</v>
      </c>
      <c r="BK152" s="200">
        <f>ROUND(I152*H152,2)</f>
        <v>0</v>
      </c>
      <c r="BL152" s="18" t="s">
        <v>239</v>
      </c>
      <c r="BM152" s="199" t="s">
        <v>2169</v>
      </c>
    </row>
    <row r="153" spans="1:65" s="2" customFormat="1" ht="11.25">
      <c r="A153" s="35"/>
      <c r="B153" s="36"/>
      <c r="C153" s="37"/>
      <c r="D153" s="201" t="s">
        <v>155</v>
      </c>
      <c r="E153" s="37"/>
      <c r="F153" s="202" t="s">
        <v>2168</v>
      </c>
      <c r="G153" s="37"/>
      <c r="H153" s="37"/>
      <c r="I153" s="109"/>
      <c r="J153" s="37"/>
      <c r="K153" s="37"/>
      <c r="L153" s="40"/>
      <c r="M153" s="203"/>
      <c r="N153" s="204"/>
      <c r="O153" s="65"/>
      <c r="P153" s="65"/>
      <c r="Q153" s="65"/>
      <c r="R153" s="65"/>
      <c r="S153" s="65"/>
      <c r="T153" s="66"/>
      <c r="U153" s="35"/>
      <c r="V153" s="35"/>
      <c r="W153" s="35"/>
      <c r="X153" s="35"/>
      <c r="Y153" s="35"/>
      <c r="Z153" s="35"/>
      <c r="AA153" s="35"/>
      <c r="AB153" s="35"/>
      <c r="AC153" s="35"/>
      <c r="AD153" s="35"/>
      <c r="AE153" s="35"/>
      <c r="AT153" s="18" t="s">
        <v>155</v>
      </c>
      <c r="AU153" s="18" t="s">
        <v>82</v>
      </c>
    </row>
    <row r="154" spans="1:65" s="2" customFormat="1" ht="16.5" customHeight="1">
      <c r="A154" s="35"/>
      <c r="B154" s="36"/>
      <c r="C154" s="226" t="s">
        <v>249</v>
      </c>
      <c r="D154" s="226" t="s">
        <v>580</v>
      </c>
      <c r="E154" s="227" t="s">
        <v>2170</v>
      </c>
      <c r="F154" s="228" t="s">
        <v>2171</v>
      </c>
      <c r="G154" s="229" t="s">
        <v>464</v>
      </c>
      <c r="H154" s="230">
        <v>19</v>
      </c>
      <c r="I154" s="231"/>
      <c r="J154" s="232">
        <f>ROUND(I154*H154,2)</f>
        <v>0</v>
      </c>
      <c r="K154" s="228" t="s">
        <v>2116</v>
      </c>
      <c r="L154" s="233"/>
      <c r="M154" s="234" t="s">
        <v>19</v>
      </c>
      <c r="N154" s="235" t="s">
        <v>43</v>
      </c>
      <c r="O154" s="65"/>
      <c r="P154" s="197">
        <f>O154*H154</f>
        <v>0</v>
      </c>
      <c r="Q154" s="197">
        <v>3.0000000000000001E-5</v>
      </c>
      <c r="R154" s="197">
        <f>Q154*H154</f>
        <v>5.6999999999999998E-4</v>
      </c>
      <c r="S154" s="197">
        <v>0</v>
      </c>
      <c r="T154" s="198">
        <f>S154*H154</f>
        <v>0</v>
      </c>
      <c r="U154" s="35"/>
      <c r="V154" s="35"/>
      <c r="W154" s="35"/>
      <c r="X154" s="35"/>
      <c r="Y154" s="35"/>
      <c r="Z154" s="35"/>
      <c r="AA154" s="35"/>
      <c r="AB154" s="35"/>
      <c r="AC154" s="35"/>
      <c r="AD154" s="35"/>
      <c r="AE154" s="35"/>
      <c r="AR154" s="199" t="s">
        <v>347</v>
      </c>
      <c r="AT154" s="199" t="s">
        <v>580</v>
      </c>
      <c r="AU154" s="199" t="s">
        <v>82</v>
      </c>
      <c r="AY154" s="18" t="s">
        <v>146</v>
      </c>
      <c r="BE154" s="200">
        <f>IF(N154="základní",J154,0)</f>
        <v>0</v>
      </c>
      <c r="BF154" s="200">
        <f>IF(N154="snížená",J154,0)</f>
        <v>0</v>
      </c>
      <c r="BG154" s="200">
        <f>IF(N154="zákl. přenesená",J154,0)</f>
        <v>0</v>
      </c>
      <c r="BH154" s="200">
        <f>IF(N154="sníž. přenesená",J154,0)</f>
        <v>0</v>
      </c>
      <c r="BI154" s="200">
        <f>IF(N154="nulová",J154,0)</f>
        <v>0</v>
      </c>
      <c r="BJ154" s="18" t="s">
        <v>80</v>
      </c>
      <c r="BK154" s="200">
        <f>ROUND(I154*H154,2)</f>
        <v>0</v>
      </c>
      <c r="BL154" s="18" t="s">
        <v>239</v>
      </c>
      <c r="BM154" s="199" t="s">
        <v>2172</v>
      </c>
    </row>
    <row r="155" spans="1:65" s="2" customFormat="1" ht="11.25">
      <c r="A155" s="35"/>
      <c r="B155" s="36"/>
      <c r="C155" s="37"/>
      <c r="D155" s="201" t="s">
        <v>155</v>
      </c>
      <c r="E155" s="37"/>
      <c r="F155" s="202" t="s">
        <v>2171</v>
      </c>
      <c r="G155" s="37"/>
      <c r="H155" s="37"/>
      <c r="I155" s="109"/>
      <c r="J155" s="37"/>
      <c r="K155" s="37"/>
      <c r="L155" s="40"/>
      <c r="M155" s="203"/>
      <c r="N155" s="204"/>
      <c r="O155" s="65"/>
      <c r="P155" s="65"/>
      <c r="Q155" s="65"/>
      <c r="R155" s="65"/>
      <c r="S155" s="65"/>
      <c r="T155" s="66"/>
      <c r="U155" s="35"/>
      <c r="V155" s="35"/>
      <c r="W155" s="35"/>
      <c r="X155" s="35"/>
      <c r="Y155" s="35"/>
      <c r="Z155" s="35"/>
      <c r="AA155" s="35"/>
      <c r="AB155" s="35"/>
      <c r="AC155" s="35"/>
      <c r="AD155" s="35"/>
      <c r="AE155" s="35"/>
      <c r="AT155" s="18" t="s">
        <v>155</v>
      </c>
      <c r="AU155" s="18" t="s">
        <v>82</v>
      </c>
    </row>
    <row r="156" spans="1:65" s="2" customFormat="1" ht="16.5" customHeight="1">
      <c r="A156" s="35"/>
      <c r="B156" s="36"/>
      <c r="C156" s="226" t="s">
        <v>258</v>
      </c>
      <c r="D156" s="226" t="s">
        <v>580</v>
      </c>
      <c r="E156" s="227" t="s">
        <v>2173</v>
      </c>
      <c r="F156" s="228" t="s">
        <v>2174</v>
      </c>
      <c r="G156" s="229" t="s">
        <v>464</v>
      </c>
      <c r="H156" s="230">
        <v>26</v>
      </c>
      <c r="I156" s="231"/>
      <c r="J156" s="232">
        <f>ROUND(I156*H156,2)</f>
        <v>0</v>
      </c>
      <c r="K156" s="228" t="s">
        <v>2116</v>
      </c>
      <c r="L156" s="233"/>
      <c r="M156" s="234" t="s">
        <v>19</v>
      </c>
      <c r="N156" s="235" t="s">
        <v>43</v>
      </c>
      <c r="O156" s="65"/>
      <c r="P156" s="197">
        <f>O156*H156</f>
        <v>0</v>
      </c>
      <c r="Q156" s="197">
        <v>4.0000000000000003E-5</v>
      </c>
      <c r="R156" s="197">
        <f>Q156*H156</f>
        <v>1.0400000000000001E-3</v>
      </c>
      <c r="S156" s="197">
        <v>0</v>
      </c>
      <c r="T156" s="198">
        <f>S156*H156</f>
        <v>0</v>
      </c>
      <c r="U156" s="35"/>
      <c r="V156" s="35"/>
      <c r="W156" s="35"/>
      <c r="X156" s="35"/>
      <c r="Y156" s="35"/>
      <c r="Z156" s="35"/>
      <c r="AA156" s="35"/>
      <c r="AB156" s="35"/>
      <c r="AC156" s="35"/>
      <c r="AD156" s="35"/>
      <c r="AE156" s="35"/>
      <c r="AR156" s="199" t="s">
        <v>347</v>
      </c>
      <c r="AT156" s="199" t="s">
        <v>580</v>
      </c>
      <c r="AU156" s="199" t="s">
        <v>82</v>
      </c>
      <c r="AY156" s="18" t="s">
        <v>146</v>
      </c>
      <c r="BE156" s="200">
        <f>IF(N156="základní",J156,0)</f>
        <v>0</v>
      </c>
      <c r="BF156" s="200">
        <f>IF(N156="snížená",J156,0)</f>
        <v>0</v>
      </c>
      <c r="BG156" s="200">
        <f>IF(N156="zákl. přenesená",J156,0)</f>
        <v>0</v>
      </c>
      <c r="BH156" s="200">
        <f>IF(N156="sníž. přenesená",J156,0)</f>
        <v>0</v>
      </c>
      <c r="BI156" s="200">
        <f>IF(N156="nulová",J156,0)</f>
        <v>0</v>
      </c>
      <c r="BJ156" s="18" t="s">
        <v>80</v>
      </c>
      <c r="BK156" s="200">
        <f>ROUND(I156*H156,2)</f>
        <v>0</v>
      </c>
      <c r="BL156" s="18" t="s">
        <v>239</v>
      </c>
      <c r="BM156" s="199" t="s">
        <v>2175</v>
      </c>
    </row>
    <row r="157" spans="1:65" s="2" customFormat="1" ht="11.25">
      <c r="A157" s="35"/>
      <c r="B157" s="36"/>
      <c r="C157" s="37"/>
      <c r="D157" s="201" t="s">
        <v>155</v>
      </c>
      <c r="E157" s="37"/>
      <c r="F157" s="202" t="s">
        <v>2174</v>
      </c>
      <c r="G157" s="37"/>
      <c r="H157" s="37"/>
      <c r="I157" s="109"/>
      <c r="J157" s="37"/>
      <c r="K157" s="37"/>
      <c r="L157" s="40"/>
      <c r="M157" s="203"/>
      <c r="N157" s="204"/>
      <c r="O157" s="65"/>
      <c r="P157" s="65"/>
      <c r="Q157" s="65"/>
      <c r="R157" s="65"/>
      <c r="S157" s="65"/>
      <c r="T157" s="66"/>
      <c r="U157" s="35"/>
      <c r="V157" s="35"/>
      <c r="W157" s="35"/>
      <c r="X157" s="35"/>
      <c r="Y157" s="35"/>
      <c r="Z157" s="35"/>
      <c r="AA157" s="35"/>
      <c r="AB157" s="35"/>
      <c r="AC157" s="35"/>
      <c r="AD157" s="35"/>
      <c r="AE157" s="35"/>
      <c r="AT157" s="18" t="s">
        <v>155</v>
      </c>
      <c r="AU157" s="18" t="s">
        <v>82</v>
      </c>
    </row>
    <row r="158" spans="1:65" s="2" customFormat="1" ht="16.5" customHeight="1">
      <c r="A158" s="35"/>
      <c r="B158" s="36"/>
      <c r="C158" s="226" t="s">
        <v>266</v>
      </c>
      <c r="D158" s="226" t="s">
        <v>580</v>
      </c>
      <c r="E158" s="227" t="s">
        <v>2176</v>
      </c>
      <c r="F158" s="228" t="s">
        <v>2177</v>
      </c>
      <c r="G158" s="229" t="s">
        <v>464</v>
      </c>
      <c r="H158" s="230">
        <v>5</v>
      </c>
      <c r="I158" s="231"/>
      <c r="J158" s="232">
        <f>ROUND(I158*H158,2)</f>
        <v>0</v>
      </c>
      <c r="K158" s="228" t="s">
        <v>2116</v>
      </c>
      <c r="L158" s="233"/>
      <c r="M158" s="234" t="s">
        <v>19</v>
      </c>
      <c r="N158" s="235" t="s">
        <v>43</v>
      </c>
      <c r="O158" s="65"/>
      <c r="P158" s="197">
        <f>O158*H158</f>
        <v>0</v>
      </c>
      <c r="Q158" s="197">
        <v>5.0000000000000002E-5</v>
      </c>
      <c r="R158" s="197">
        <f>Q158*H158</f>
        <v>2.5000000000000001E-4</v>
      </c>
      <c r="S158" s="197">
        <v>0</v>
      </c>
      <c r="T158" s="198">
        <f>S158*H158</f>
        <v>0</v>
      </c>
      <c r="U158" s="35"/>
      <c r="V158" s="35"/>
      <c r="W158" s="35"/>
      <c r="X158" s="35"/>
      <c r="Y158" s="35"/>
      <c r="Z158" s="35"/>
      <c r="AA158" s="35"/>
      <c r="AB158" s="35"/>
      <c r="AC158" s="35"/>
      <c r="AD158" s="35"/>
      <c r="AE158" s="35"/>
      <c r="AR158" s="199" t="s">
        <v>347</v>
      </c>
      <c r="AT158" s="199" t="s">
        <v>580</v>
      </c>
      <c r="AU158" s="199" t="s">
        <v>82</v>
      </c>
      <c r="AY158" s="18" t="s">
        <v>146</v>
      </c>
      <c r="BE158" s="200">
        <f>IF(N158="základní",J158,0)</f>
        <v>0</v>
      </c>
      <c r="BF158" s="200">
        <f>IF(N158="snížená",J158,0)</f>
        <v>0</v>
      </c>
      <c r="BG158" s="200">
        <f>IF(N158="zákl. přenesená",J158,0)</f>
        <v>0</v>
      </c>
      <c r="BH158" s="200">
        <f>IF(N158="sníž. přenesená",J158,0)</f>
        <v>0</v>
      </c>
      <c r="BI158" s="200">
        <f>IF(N158="nulová",J158,0)</f>
        <v>0</v>
      </c>
      <c r="BJ158" s="18" t="s">
        <v>80</v>
      </c>
      <c r="BK158" s="200">
        <f>ROUND(I158*H158,2)</f>
        <v>0</v>
      </c>
      <c r="BL158" s="18" t="s">
        <v>239</v>
      </c>
      <c r="BM158" s="199" t="s">
        <v>2178</v>
      </c>
    </row>
    <row r="159" spans="1:65" s="2" customFormat="1" ht="11.25">
      <c r="A159" s="35"/>
      <c r="B159" s="36"/>
      <c r="C159" s="37"/>
      <c r="D159" s="201" t="s">
        <v>155</v>
      </c>
      <c r="E159" s="37"/>
      <c r="F159" s="202" t="s">
        <v>2177</v>
      </c>
      <c r="G159" s="37"/>
      <c r="H159" s="37"/>
      <c r="I159" s="109"/>
      <c r="J159" s="37"/>
      <c r="K159" s="37"/>
      <c r="L159" s="40"/>
      <c r="M159" s="203"/>
      <c r="N159" s="204"/>
      <c r="O159" s="65"/>
      <c r="P159" s="65"/>
      <c r="Q159" s="65"/>
      <c r="R159" s="65"/>
      <c r="S159" s="65"/>
      <c r="T159" s="66"/>
      <c r="U159" s="35"/>
      <c r="V159" s="35"/>
      <c r="W159" s="35"/>
      <c r="X159" s="35"/>
      <c r="Y159" s="35"/>
      <c r="Z159" s="35"/>
      <c r="AA159" s="35"/>
      <c r="AB159" s="35"/>
      <c r="AC159" s="35"/>
      <c r="AD159" s="35"/>
      <c r="AE159" s="35"/>
      <c r="AT159" s="18" t="s">
        <v>155</v>
      </c>
      <c r="AU159" s="18" t="s">
        <v>82</v>
      </c>
    </row>
    <row r="160" spans="1:65" s="2" customFormat="1" ht="16.5" customHeight="1">
      <c r="A160" s="35"/>
      <c r="B160" s="36"/>
      <c r="C160" s="226" t="s">
        <v>275</v>
      </c>
      <c r="D160" s="226" t="s">
        <v>580</v>
      </c>
      <c r="E160" s="227" t="s">
        <v>2179</v>
      </c>
      <c r="F160" s="228" t="s">
        <v>2180</v>
      </c>
      <c r="G160" s="229" t="s">
        <v>464</v>
      </c>
      <c r="H160" s="230">
        <v>3</v>
      </c>
      <c r="I160" s="231"/>
      <c r="J160" s="232">
        <f>ROUND(I160*H160,2)</f>
        <v>0</v>
      </c>
      <c r="K160" s="228" t="s">
        <v>2116</v>
      </c>
      <c r="L160" s="233"/>
      <c r="M160" s="234" t="s">
        <v>19</v>
      </c>
      <c r="N160" s="235" t="s">
        <v>43</v>
      </c>
      <c r="O160" s="65"/>
      <c r="P160" s="197">
        <f>O160*H160</f>
        <v>0</v>
      </c>
      <c r="Q160" s="197">
        <v>6.0000000000000002E-5</v>
      </c>
      <c r="R160" s="197">
        <f>Q160*H160</f>
        <v>1.8000000000000001E-4</v>
      </c>
      <c r="S160" s="197">
        <v>0</v>
      </c>
      <c r="T160" s="198">
        <f>S160*H160</f>
        <v>0</v>
      </c>
      <c r="U160" s="35"/>
      <c r="V160" s="35"/>
      <c r="W160" s="35"/>
      <c r="X160" s="35"/>
      <c r="Y160" s="35"/>
      <c r="Z160" s="35"/>
      <c r="AA160" s="35"/>
      <c r="AB160" s="35"/>
      <c r="AC160" s="35"/>
      <c r="AD160" s="35"/>
      <c r="AE160" s="35"/>
      <c r="AR160" s="199" t="s">
        <v>347</v>
      </c>
      <c r="AT160" s="199" t="s">
        <v>580</v>
      </c>
      <c r="AU160" s="199" t="s">
        <v>82</v>
      </c>
      <c r="AY160" s="18" t="s">
        <v>146</v>
      </c>
      <c r="BE160" s="200">
        <f>IF(N160="základní",J160,0)</f>
        <v>0</v>
      </c>
      <c r="BF160" s="200">
        <f>IF(N160="snížená",J160,0)</f>
        <v>0</v>
      </c>
      <c r="BG160" s="200">
        <f>IF(N160="zákl. přenesená",J160,0)</f>
        <v>0</v>
      </c>
      <c r="BH160" s="200">
        <f>IF(N160="sníž. přenesená",J160,0)</f>
        <v>0</v>
      </c>
      <c r="BI160" s="200">
        <f>IF(N160="nulová",J160,0)</f>
        <v>0</v>
      </c>
      <c r="BJ160" s="18" t="s">
        <v>80</v>
      </c>
      <c r="BK160" s="200">
        <f>ROUND(I160*H160,2)</f>
        <v>0</v>
      </c>
      <c r="BL160" s="18" t="s">
        <v>239</v>
      </c>
      <c r="BM160" s="199" t="s">
        <v>2181</v>
      </c>
    </row>
    <row r="161" spans="1:65" s="2" customFormat="1" ht="11.25">
      <c r="A161" s="35"/>
      <c r="B161" s="36"/>
      <c r="C161" s="37"/>
      <c r="D161" s="201" t="s">
        <v>155</v>
      </c>
      <c r="E161" s="37"/>
      <c r="F161" s="202" t="s">
        <v>2180</v>
      </c>
      <c r="G161" s="37"/>
      <c r="H161" s="37"/>
      <c r="I161" s="109"/>
      <c r="J161" s="37"/>
      <c r="K161" s="37"/>
      <c r="L161" s="40"/>
      <c r="M161" s="203"/>
      <c r="N161" s="204"/>
      <c r="O161" s="65"/>
      <c r="P161" s="65"/>
      <c r="Q161" s="65"/>
      <c r="R161" s="65"/>
      <c r="S161" s="65"/>
      <c r="T161" s="66"/>
      <c r="U161" s="35"/>
      <c r="V161" s="35"/>
      <c r="W161" s="35"/>
      <c r="X161" s="35"/>
      <c r="Y161" s="35"/>
      <c r="Z161" s="35"/>
      <c r="AA161" s="35"/>
      <c r="AB161" s="35"/>
      <c r="AC161" s="35"/>
      <c r="AD161" s="35"/>
      <c r="AE161" s="35"/>
      <c r="AT161" s="18" t="s">
        <v>155</v>
      </c>
      <c r="AU161" s="18" t="s">
        <v>82</v>
      </c>
    </row>
    <row r="162" spans="1:65" s="2" customFormat="1" ht="16.5" customHeight="1">
      <c r="A162" s="35"/>
      <c r="B162" s="36"/>
      <c r="C162" s="226" t="s">
        <v>7</v>
      </c>
      <c r="D162" s="226" t="s">
        <v>580</v>
      </c>
      <c r="E162" s="227" t="s">
        <v>2182</v>
      </c>
      <c r="F162" s="228" t="s">
        <v>2183</v>
      </c>
      <c r="G162" s="229" t="s">
        <v>464</v>
      </c>
      <c r="H162" s="230">
        <v>10</v>
      </c>
      <c r="I162" s="231"/>
      <c r="J162" s="232">
        <f>ROUND(I162*H162,2)</f>
        <v>0</v>
      </c>
      <c r="K162" s="228" t="s">
        <v>2116</v>
      </c>
      <c r="L162" s="233"/>
      <c r="M162" s="234" t="s">
        <v>19</v>
      </c>
      <c r="N162" s="235" t="s">
        <v>43</v>
      </c>
      <c r="O162" s="65"/>
      <c r="P162" s="197">
        <f>O162*H162</f>
        <v>0</v>
      </c>
      <c r="Q162" s="197">
        <v>6.0000000000000002E-5</v>
      </c>
      <c r="R162" s="197">
        <f>Q162*H162</f>
        <v>6.0000000000000006E-4</v>
      </c>
      <c r="S162" s="197">
        <v>0</v>
      </c>
      <c r="T162" s="198">
        <f>S162*H162</f>
        <v>0</v>
      </c>
      <c r="U162" s="35"/>
      <c r="V162" s="35"/>
      <c r="W162" s="35"/>
      <c r="X162" s="35"/>
      <c r="Y162" s="35"/>
      <c r="Z162" s="35"/>
      <c r="AA162" s="35"/>
      <c r="AB162" s="35"/>
      <c r="AC162" s="35"/>
      <c r="AD162" s="35"/>
      <c r="AE162" s="35"/>
      <c r="AR162" s="199" t="s">
        <v>347</v>
      </c>
      <c r="AT162" s="199" t="s">
        <v>580</v>
      </c>
      <c r="AU162" s="199" t="s">
        <v>82</v>
      </c>
      <c r="AY162" s="18" t="s">
        <v>146</v>
      </c>
      <c r="BE162" s="200">
        <f>IF(N162="základní",J162,0)</f>
        <v>0</v>
      </c>
      <c r="BF162" s="200">
        <f>IF(N162="snížená",J162,0)</f>
        <v>0</v>
      </c>
      <c r="BG162" s="200">
        <f>IF(N162="zákl. přenesená",J162,0)</f>
        <v>0</v>
      </c>
      <c r="BH162" s="200">
        <f>IF(N162="sníž. přenesená",J162,0)</f>
        <v>0</v>
      </c>
      <c r="BI162" s="200">
        <f>IF(N162="nulová",J162,0)</f>
        <v>0</v>
      </c>
      <c r="BJ162" s="18" t="s">
        <v>80</v>
      </c>
      <c r="BK162" s="200">
        <f>ROUND(I162*H162,2)</f>
        <v>0</v>
      </c>
      <c r="BL162" s="18" t="s">
        <v>239</v>
      </c>
      <c r="BM162" s="199" t="s">
        <v>2184</v>
      </c>
    </row>
    <row r="163" spans="1:65" s="2" customFormat="1" ht="11.25">
      <c r="A163" s="35"/>
      <c r="B163" s="36"/>
      <c r="C163" s="37"/>
      <c r="D163" s="201" t="s">
        <v>155</v>
      </c>
      <c r="E163" s="37"/>
      <c r="F163" s="202" t="s">
        <v>2183</v>
      </c>
      <c r="G163" s="37"/>
      <c r="H163" s="37"/>
      <c r="I163" s="109"/>
      <c r="J163" s="37"/>
      <c r="K163" s="37"/>
      <c r="L163" s="40"/>
      <c r="M163" s="203"/>
      <c r="N163" s="204"/>
      <c r="O163" s="65"/>
      <c r="P163" s="65"/>
      <c r="Q163" s="65"/>
      <c r="R163" s="65"/>
      <c r="S163" s="65"/>
      <c r="T163" s="66"/>
      <c r="U163" s="35"/>
      <c r="V163" s="35"/>
      <c r="W163" s="35"/>
      <c r="X163" s="35"/>
      <c r="Y163" s="35"/>
      <c r="Z163" s="35"/>
      <c r="AA163" s="35"/>
      <c r="AB163" s="35"/>
      <c r="AC163" s="35"/>
      <c r="AD163" s="35"/>
      <c r="AE163" s="35"/>
      <c r="AT163" s="18" t="s">
        <v>155</v>
      </c>
      <c r="AU163" s="18" t="s">
        <v>82</v>
      </c>
    </row>
    <row r="164" spans="1:65" s="2" customFormat="1" ht="16.5" customHeight="1">
      <c r="A164" s="35"/>
      <c r="B164" s="36"/>
      <c r="C164" s="226" t="s">
        <v>287</v>
      </c>
      <c r="D164" s="226" t="s">
        <v>580</v>
      </c>
      <c r="E164" s="227" t="s">
        <v>2185</v>
      </c>
      <c r="F164" s="228" t="s">
        <v>2186</v>
      </c>
      <c r="G164" s="229" t="s">
        <v>464</v>
      </c>
      <c r="H164" s="230">
        <v>27</v>
      </c>
      <c r="I164" s="231"/>
      <c r="J164" s="232">
        <f>ROUND(I164*H164,2)</f>
        <v>0</v>
      </c>
      <c r="K164" s="228" t="s">
        <v>2116</v>
      </c>
      <c r="L164" s="233"/>
      <c r="M164" s="234" t="s">
        <v>19</v>
      </c>
      <c r="N164" s="235" t="s">
        <v>43</v>
      </c>
      <c r="O164" s="65"/>
      <c r="P164" s="197">
        <f>O164*H164</f>
        <v>0</v>
      </c>
      <c r="Q164" s="197">
        <v>8.0000000000000007E-5</v>
      </c>
      <c r="R164" s="197">
        <f>Q164*H164</f>
        <v>2.16E-3</v>
      </c>
      <c r="S164" s="197">
        <v>0</v>
      </c>
      <c r="T164" s="198">
        <f>S164*H164</f>
        <v>0</v>
      </c>
      <c r="U164" s="35"/>
      <c r="V164" s="35"/>
      <c r="W164" s="35"/>
      <c r="X164" s="35"/>
      <c r="Y164" s="35"/>
      <c r="Z164" s="35"/>
      <c r="AA164" s="35"/>
      <c r="AB164" s="35"/>
      <c r="AC164" s="35"/>
      <c r="AD164" s="35"/>
      <c r="AE164" s="35"/>
      <c r="AR164" s="199" t="s">
        <v>347</v>
      </c>
      <c r="AT164" s="199" t="s">
        <v>580</v>
      </c>
      <c r="AU164" s="199" t="s">
        <v>82</v>
      </c>
      <c r="AY164" s="18" t="s">
        <v>146</v>
      </c>
      <c r="BE164" s="200">
        <f>IF(N164="základní",J164,0)</f>
        <v>0</v>
      </c>
      <c r="BF164" s="200">
        <f>IF(N164="snížená",J164,0)</f>
        <v>0</v>
      </c>
      <c r="BG164" s="200">
        <f>IF(N164="zákl. přenesená",J164,0)</f>
        <v>0</v>
      </c>
      <c r="BH164" s="200">
        <f>IF(N164="sníž. přenesená",J164,0)</f>
        <v>0</v>
      </c>
      <c r="BI164" s="200">
        <f>IF(N164="nulová",J164,0)</f>
        <v>0</v>
      </c>
      <c r="BJ164" s="18" t="s">
        <v>80</v>
      </c>
      <c r="BK164" s="200">
        <f>ROUND(I164*H164,2)</f>
        <v>0</v>
      </c>
      <c r="BL164" s="18" t="s">
        <v>239</v>
      </c>
      <c r="BM164" s="199" t="s">
        <v>2187</v>
      </c>
    </row>
    <row r="165" spans="1:65" s="2" customFormat="1" ht="11.25">
      <c r="A165" s="35"/>
      <c r="B165" s="36"/>
      <c r="C165" s="37"/>
      <c r="D165" s="201" t="s">
        <v>155</v>
      </c>
      <c r="E165" s="37"/>
      <c r="F165" s="202" t="s">
        <v>2186</v>
      </c>
      <c r="G165" s="37"/>
      <c r="H165" s="37"/>
      <c r="I165" s="109"/>
      <c r="J165" s="37"/>
      <c r="K165" s="37"/>
      <c r="L165" s="40"/>
      <c r="M165" s="203"/>
      <c r="N165" s="204"/>
      <c r="O165" s="65"/>
      <c r="P165" s="65"/>
      <c r="Q165" s="65"/>
      <c r="R165" s="65"/>
      <c r="S165" s="65"/>
      <c r="T165" s="66"/>
      <c r="U165" s="35"/>
      <c r="V165" s="35"/>
      <c r="W165" s="35"/>
      <c r="X165" s="35"/>
      <c r="Y165" s="35"/>
      <c r="Z165" s="35"/>
      <c r="AA165" s="35"/>
      <c r="AB165" s="35"/>
      <c r="AC165" s="35"/>
      <c r="AD165" s="35"/>
      <c r="AE165" s="35"/>
      <c r="AT165" s="18" t="s">
        <v>155</v>
      </c>
      <c r="AU165" s="18" t="s">
        <v>82</v>
      </c>
    </row>
    <row r="166" spans="1:65" s="2" customFormat="1" ht="16.5" customHeight="1">
      <c r="A166" s="35"/>
      <c r="B166" s="36"/>
      <c r="C166" s="226" t="s">
        <v>293</v>
      </c>
      <c r="D166" s="226" t="s">
        <v>580</v>
      </c>
      <c r="E166" s="227" t="s">
        <v>2188</v>
      </c>
      <c r="F166" s="228" t="s">
        <v>2189</v>
      </c>
      <c r="G166" s="229" t="s">
        <v>464</v>
      </c>
      <c r="H166" s="230">
        <v>9</v>
      </c>
      <c r="I166" s="231"/>
      <c r="J166" s="232">
        <f>ROUND(I166*H166,2)</f>
        <v>0</v>
      </c>
      <c r="K166" s="228" t="s">
        <v>2116</v>
      </c>
      <c r="L166" s="233"/>
      <c r="M166" s="234" t="s">
        <v>19</v>
      </c>
      <c r="N166" s="235" t="s">
        <v>43</v>
      </c>
      <c r="O166" s="65"/>
      <c r="P166" s="197">
        <f>O166*H166</f>
        <v>0</v>
      </c>
      <c r="Q166" s="197">
        <v>9.0000000000000006E-5</v>
      </c>
      <c r="R166" s="197">
        <f>Q166*H166</f>
        <v>8.1000000000000006E-4</v>
      </c>
      <c r="S166" s="197">
        <v>0</v>
      </c>
      <c r="T166" s="198">
        <f>S166*H166</f>
        <v>0</v>
      </c>
      <c r="U166" s="35"/>
      <c r="V166" s="35"/>
      <c r="W166" s="35"/>
      <c r="X166" s="35"/>
      <c r="Y166" s="35"/>
      <c r="Z166" s="35"/>
      <c r="AA166" s="35"/>
      <c r="AB166" s="35"/>
      <c r="AC166" s="35"/>
      <c r="AD166" s="35"/>
      <c r="AE166" s="35"/>
      <c r="AR166" s="199" t="s">
        <v>347</v>
      </c>
      <c r="AT166" s="199" t="s">
        <v>580</v>
      </c>
      <c r="AU166" s="199" t="s">
        <v>82</v>
      </c>
      <c r="AY166" s="18" t="s">
        <v>146</v>
      </c>
      <c r="BE166" s="200">
        <f>IF(N166="základní",J166,0)</f>
        <v>0</v>
      </c>
      <c r="BF166" s="200">
        <f>IF(N166="snížená",J166,0)</f>
        <v>0</v>
      </c>
      <c r="BG166" s="200">
        <f>IF(N166="zákl. přenesená",J166,0)</f>
        <v>0</v>
      </c>
      <c r="BH166" s="200">
        <f>IF(N166="sníž. přenesená",J166,0)</f>
        <v>0</v>
      </c>
      <c r="BI166" s="200">
        <f>IF(N166="nulová",J166,0)</f>
        <v>0</v>
      </c>
      <c r="BJ166" s="18" t="s">
        <v>80</v>
      </c>
      <c r="BK166" s="200">
        <f>ROUND(I166*H166,2)</f>
        <v>0</v>
      </c>
      <c r="BL166" s="18" t="s">
        <v>239</v>
      </c>
      <c r="BM166" s="199" t="s">
        <v>2190</v>
      </c>
    </row>
    <row r="167" spans="1:65" s="2" customFormat="1" ht="11.25">
      <c r="A167" s="35"/>
      <c r="B167" s="36"/>
      <c r="C167" s="37"/>
      <c r="D167" s="201" t="s">
        <v>155</v>
      </c>
      <c r="E167" s="37"/>
      <c r="F167" s="202" t="s">
        <v>2189</v>
      </c>
      <c r="G167" s="37"/>
      <c r="H167" s="37"/>
      <c r="I167" s="109"/>
      <c r="J167" s="37"/>
      <c r="K167" s="37"/>
      <c r="L167" s="40"/>
      <c r="M167" s="203"/>
      <c r="N167" s="204"/>
      <c r="O167" s="65"/>
      <c r="P167" s="65"/>
      <c r="Q167" s="65"/>
      <c r="R167" s="65"/>
      <c r="S167" s="65"/>
      <c r="T167" s="66"/>
      <c r="U167" s="35"/>
      <c r="V167" s="35"/>
      <c r="W167" s="35"/>
      <c r="X167" s="35"/>
      <c r="Y167" s="35"/>
      <c r="Z167" s="35"/>
      <c r="AA167" s="35"/>
      <c r="AB167" s="35"/>
      <c r="AC167" s="35"/>
      <c r="AD167" s="35"/>
      <c r="AE167" s="35"/>
      <c r="AT167" s="18" t="s">
        <v>155</v>
      </c>
      <c r="AU167" s="18" t="s">
        <v>82</v>
      </c>
    </row>
    <row r="168" spans="1:65" s="2" customFormat="1" ht="16.5" customHeight="1">
      <c r="A168" s="35"/>
      <c r="B168" s="36"/>
      <c r="C168" s="188" t="s">
        <v>299</v>
      </c>
      <c r="D168" s="188" t="s">
        <v>148</v>
      </c>
      <c r="E168" s="189" t="s">
        <v>2191</v>
      </c>
      <c r="F168" s="190" t="s">
        <v>2192</v>
      </c>
      <c r="G168" s="191" t="s">
        <v>464</v>
      </c>
      <c r="H168" s="192">
        <v>162</v>
      </c>
      <c r="I168" s="193"/>
      <c r="J168" s="194">
        <f>ROUND(I168*H168,2)</f>
        <v>0</v>
      </c>
      <c r="K168" s="190" t="s">
        <v>2116</v>
      </c>
      <c r="L168" s="40"/>
      <c r="M168" s="195" t="s">
        <v>19</v>
      </c>
      <c r="N168" s="196" t="s">
        <v>43</v>
      </c>
      <c r="O168" s="65"/>
      <c r="P168" s="197">
        <f>O168*H168</f>
        <v>0</v>
      </c>
      <c r="Q168" s="197">
        <v>1.9000000000000001E-4</v>
      </c>
      <c r="R168" s="197">
        <f>Q168*H168</f>
        <v>3.0780000000000002E-2</v>
      </c>
      <c r="S168" s="197">
        <v>0</v>
      </c>
      <c r="T168" s="198">
        <f>S168*H168</f>
        <v>0</v>
      </c>
      <c r="U168" s="35"/>
      <c r="V168" s="35"/>
      <c r="W168" s="35"/>
      <c r="X168" s="35"/>
      <c r="Y168" s="35"/>
      <c r="Z168" s="35"/>
      <c r="AA168" s="35"/>
      <c r="AB168" s="35"/>
      <c r="AC168" s="35"/>
      <c r="AD168" s="35"/>
      <c r="AE168" s="35"/>
      <c r="AR168" s="199" t="s">
        <v>239</v>
      </c>
      <c r="AT168" s="199" t="s">
        <v>148</v>
      </c>
      <c r="AU168" s="199" t="s">
        <v>82</v>
      </c>
      <c r="AY168" s="18" t="s">
        <v>146</v>
      </c>
      <c r="BE168" s="200">
        <f>IF(N168="základní",J168,0)</f>
        <v>0</v>
      </c>
      <c r="BF168" s="200">
        <f>IF(N168="snížená",J168,0)</f>
        <v>0</v>
      </c>
      <c r="BG168" s="200">
        <f>IF(N168="zákl. přenesená",J168,0)</f>
        <v>0</v>
      </c>
      <c r="BH168" s="200">
        <f>IF(N168="sníž. přenesená",J168,0)</f>
        <v>0</v>
      </c>
      <c r="BI168" s="200">
        <f>IF(N168="nulová",J168,0)</f>
        <v>0</v>
      </c>
      <c r="BJ168" s="18" t="s">
        <v>80</v>
      </c>
      <c r="BK168" s="200">
        <f>ROUND(I168*H168,2)</f>
        <v>0</v>
      </c>
      <c r="BL168" s="18" t="s">
        <v>239</v>
      </c>
      <c r="BM168" s="199" t="s">
        <v>2193</v>
      </c>
    </row>
    <row r="169" spans="1:65" s="2" customFormat="1" ht="19.5">
      <c r="A169" s="35"/>
      <c r="B169" s="36"/>
      <c r="C169" s="37"/>
      <c r="D169" s="201" t="s">
        <v>155</v>
      </c>
      <c r="E169" s="37"/>
      <c r="F169" s="202" t="s">
        <v>2194</v>
      </c>
      <c r="G169" s="37"/>
      <c r="H169" s="37"/>
      <c r="I169" s="109"/>
      <c r="J169" s="37"/>
      <c r="K169" s="37"/>
      <c r="L169" s="40"/>
      <c r="M169" s="203"/>
      <c r="N169" s="204"/>
      <c r="O169" s="65"/>
      <c r="P169" s="65"/>
      <c r="Q169" s="65"/>
      <c r="R169" s="65"/>
      <c r="S169" s="65"/>
      <c r="T169" s="66"/>
      <c r="U169" s="35"/>
      <c r="V169" s="35"/>
      <c r="W169" s="35"/>
      <c r="X169" s="35"/>
      <c r="Y169" s="35"/>
      <c r="Z169" s="35"/>
      <c r="AA169" s="35"/>
      <c r="AB169" s="35"/>
      <c r="AC169" s="35"/>
      <c r="AD169" s="35"/>
      <c r="AE169" s="35"/>
      <c r="AT169" s="18" t="s">
        <v>155</v>
      </c>
      <c r="AU169" s="18" t="s">
        <v>82</v>
      </c>
    </row>
    <row r="170" spans="1:65" s="2" customFormat="1" ht="16.5" customHeight="1">
      <c r="A170" s="35"/>
      <c r="B170" s="36"/>
      <c r="C170" s="226" t="s">
        <v>305</v>
      </c>
      <c r="D170" s="226" t="s">
        <v>580</v>
      </c>
      <c r="E170" s="227" t="s">
        <v>2195</v>
      </c>
      <c r="F170" s="228" t="s">
        <v>2196</v>
      </c>
      <c r="G170" s="229" t="s">
        <v>464</v>
      </c>
      <c r="H170" s="230">
        <v>82</v>
      </c>
      <c r="I170" s="231"/>
      <c r="J170" s="232">
        <f>ROUND(I170*H170,2)</f>
        <v>0</v>
      </c>
      <c r="K170" s="228" t="s">
        <v>2116</v>
      </c>
      <c r="L170" s="233"/>
      <c r="M170" s="234" t="s">
        <v>19</v>
      </c>
      <c r="N170" s="235" t="s">
        <v>43</v>
      </c>
      <c r="O170" s="65"/>
      <c r="P170" s="197">
        <f>O170*H170</f>
        <v>0</v>
      </c>
      <c r="Q170" s="197">
        <v>2.7E-4</v>
      </c>
      <c r="R170" s="197">
        <f>Q170*H170</f>
        <v>2.214E-2</v>
      </c>
      <c r="S170" s="197">
        <v>0</v>
      </c>
      <c r="T170" s="198">
        <f>S170*H170</f>
        <v>0</v>
      </c>
      <c r="U170" s="35"/>
      <c r="V170" s="35"/>
      <c r="W170" s="35"/>
      <c r="X170" s="35"/>
      <c r="Y170" s="35"/>
      <c r="Z170" s="35"/>
      <c r="AA170" s="35"/>
      <c r="AB170" s="35"/>
      <c r="AC170" s="35"/>
      <c r="AD170" s="35"/>
      <c r="AE170" s="35"/>
      <c r="AR170" s="199" t="s">
        <v>347</v>
      </c>
      <c r="AT170" s="199" t="s">
        <v>580</v>
      </c>
      <c r="AU170" s="199" t="s">
        <v>82</v>
      </c>
      <c r="AY170" s="18" t="s">
        <v>146</v>
      </c>
      <c r="BE170" s="200">
        <f>IF(N170="základní",J170,0)</f>
        <v>0</v>
      </c>
      <c r="BF170" s="200">
        <f>IF(N170="snížená",J170,0)</f>
        <v>0</v>
      </c>
      <c r="BG170" s="200">
        <f>IF(N170="zákl. přenesená",J170,0)</f>
        <v>0</v>
      </c>
      <c r="BH170" s="200">
        <f>IF(N170="sníž. přenesená",J170,0)</f>
        <v>0</v>
      </c>
      <c r="BI170" s="200">
        <f>IF(N170="nulová",J170,0)</f>
        <v>0</v>
      </c>
      <c r="BJ170" s="18" t="s">
        <v>80</v>
      </c>
      <c r="BK170" s="200">
        <f>ROUND(I170*H170,2)</f>
        <v>0</v>
      </c>
      <c r="BL170" s="18" t="s">
        <v>239</v>
      </c>
      <c r="BM170" s="199" t="s">
        <v>2197</v>
      </c>
    </row>
    <row r="171" spans="1:65" s="2" customFormat="1" ht="11.25">
      <c r="A171" s="35"/>
      <c r="B171" s="36"/>
      <c r="C171" s="37"/>
      <c r="D171" s="201" t="s">
        <v>155</v>
      </c>
      <c r="E171" s="37"/>
      <c r="F171" s="202" t="s">
        <v>2196</v>
      </c>
      <c r="G171" s="37"/>
      <c r="H171" s="37"/>
      <c r="I171" s="109"/>
      <c r="J171" s="37"/>
      <c r="K171" s="37"/>
      <c r="L171" s="40"/>
      <c r="M171" s="203"/>
      <c r="N171" s="204"/>
      <c r="O171" s="65"/>
      <c r="P171" s="65"/>
      <c r="Q171" s="65"/>
      <c r="R171" s="65"/>
      <c r="S171" s="65"/>
      <c r="T171" s="66"/>
      <c r="U171" s="35"/>
      <c r="V171" s="35"/>
      <c r="W171" s="35"/>
      <c r="X171" s="35"/>
      <c r="Y171" s="35"/>
      <c r="Z171" s="35"/>
      <c r="AA171" s="35"/>
      <c r="AB171" s="35"/>
      <c r="AC171" s="35"/>
      <c r="AD171" s="35"/>
      <c r="AE171" s="35"/>
      <c r="AT171" s="18" t="s">
        <v>155</v>
      </c>
      <c r="AU171" s="18" t="s">
        <v>82</v>
      </c>
    </row>
    <row r="172" spans="1:65" s="2" customFormat="1" ht="16.5" customHeight="1">
      <c r="A172" s="35"/>
      <c r="B172" s="36"/>
      <c r="C172" s="226" t="s">
        <v>312</v>
      </c>
      <c r="D172" s="226" t="s">
        <v>580</v>
      </c>
      <c r="E172" s="227" t="s">
        <v>2198</v>
      </c>
      <c r="F172" s="228" t="s">
        <v>2199</v>
      </c>
      <c r="G172" s="229" t="s">
        <v>464</v>
      </c>
      <c r="H172" s="230">
        <v>42</v>
      </c>
      <c r="I172" s="231"/>
      <c r="J172" s="232">
        <f>ROUND(I172*H172,2)</f>
        <v>0</v>
      </c>
      <c r="K172" s="228" t="s">
        <v>2116</v>
      </c>
      <c r="L172" s="233"/>
      <c r="M172" s="234" t="s">
        <v>19</v>
      </c>
      <c r="N172" s="235" t="s">
        <v>43</v>
      </c>
      <c r="O172" s="65"/>
      <c r="P172" s="197">
        <f>O172*H172</f>
        <v>0</v>
      </c>
      <c r="Q172" s="197">
        <v>2.9E-4</v>
      </c>
      <c r="R172" s="197">
        <f>Q172*H172</f>
        <v>1.218E-2</v>
      </c>
      <c r="S172" s="197">
        <v>0</v>
      </c>
      <c r="T172" s="198">
        <f>S172*H172</f>
        <v>0</v>
      </c>
      <c r="U172" s="35"/>
      <c r="V172" s="35"/>
      <c r="W172" s="35"/>
      <c r="X172" s="35"/>
      <c r="Y172" s="35"/>
      <c r="Z172" s="35"/>
      <c r="AA172" s="35"/>
      <c r="AB172" s="35"/>
      <c r="AC172" s="35"/>
      <c r="AD172" s="35"/>
      <c r="AE172" s="35"/>
      <c r="AR172" s="199" t="s">
        <v>347</v>
      </c>
      <c r="AT172" s="199" t="s">
        <v>580</v>
      </c>
      <c r="AU172" s="199" t="s">
        <v>82</v>
      </c>
      <c r="AY172" s="18" t="s">
        <v>146</v>
      </c>
      <c r="BE172" s="200">
        <f>IF(N172="základní",J172,0)</f>
        <v>0</v>
      </c>
      <c r="BF172" s="200">
        <f>IF(N172="snížená",J172,0)</f>
        <v>0</v>
      </c>
      <c r="BG172" s="200">
        <f>IF(N172="zákl. přenesená",J172,0)</f>
        <v>0</v>
      </c>
      <c r="BH172" s="200">
        <f>IF(N172="sníž. přenesená",J172,0)</f>
        <v>0</v>
      </c>
      <c r="BI172" s="200">
        <f>IF(N172="nulová",J172,0)</f>
        <v>0</v>
      </c>
      <c r="BJ172" s="18" t="s">
        <v>80</v>
      </c>
      <c r="BK172" s="200">
        <f>ROUND(I172*H172,2)</f>
        <v>0</v>
      </c>
      <c r="BL172" s="18" t="s">
        <v>239</v>
      </c>
      <c r="BM172" s="199" t="s">
        <v>2200</v>
      </c>
    </row>
    <row r="173" spans="1:65" s="2" customFormat="1" ht="11.25">
      <c r="A173" s="35"/>
      <c r="B173" s="36"/>
      <c r="C173" s="37"/>
      <c r="D173" s="201" t="s">
        <v>155</v>
      </c>
      <c r="E173" s="37"/>
      <c r="F173" s="202" t="s">
        <v>2199</v>
      </c>
      <c r="G173" s="37"/>
      <c r="H173" s="37"/>
      <c r="I173" s="109"/>
      <c r="J173" s="37"/>
      <c r="K173" s="37"/>
      <c r="L173" s="40"/>
      <c r="M173" s="203"/>
      <c r="N173" s="204"/>
      <c r="O173" s="65"/>
      <c r="P173" s="65"/>
      <c r="Q173" s="65"/>
      <c r="R173" s="65"/>
      <c r="S173" s="65"/>
      <c r="T173" s="66"/>
      <c r="U173" s="35"/>
      <c r="V173" s="35"/>
      <c r="W173" s="35"/>
      <c r="X173" s="35"/>
      <c r="Y173" s="35"/>
      <c r="Z173" s="35"/>
      <c r="AA173" s="35"/>
      <c r="AB173" s="35"/>
      <c r="AC173" s="35"/>
      <c r="AD173" s="35"/>
      <c r="AE173" s="35"/>
      <c r="AT173" s="18" t="s">
        <v>155</v>
      </c>
      <c r="AU173" s="18" t="s">
        <v>82</v>
      </c>
    </row>
    <row r="174" spans="1:65" s="2" customFormat="1" ht="16.5" customHeight="1">
      <c r="A174" s="35"/>
      <c r="B174" s="36"/>
      <c r="C174" s="226" t="s">
        <v>318</v>
      </c>
      <c r="D174" s="226" t="s">
        <v>580</v>
      </c>
      <c r="E174" s="227" t="s">
        <v>2201</v>
      </c>
      <c r="F174" s="228" t="s">
        <v>2202</v>
      </c>
      <c r="G174" s="229" t="s">
        <v>464</v>
      </c>
      <c r="H174" s="230">
        <v>10</v>
      </c>
      <c r="I174" s="231"/>
      <c r="J174" s="232">
        <f>ROUND(I174*H174,2)</f>
        <v>0</v>
      </c>
      <c r="K174" s="228" t="s">
        <v>2116</v>
      </c>
      <c r="L174" s="233"/>
      <c r="M174" s="234" t="s">
        <v>19</v>
      </c>
      <c r="N174" s="235" t="s">
        <v>43</v>
      </c>
      <c r="O174" s="65"/>
      <c r="P174" s="197">
        <f>O174*H174</f>
        <v>0</v>
      </c>
      <c r="Q174" s="197">
        <v>6.4999999999999997E-4</v>
      </c>
      <c r="R174" s="197">
        <f>Q174*H174</f>
        <v>6.4999999999999997E-3</v>
      </c>
      <c r="S174" s="197">
        <v>0</v>
      </c>
      <c r="T174" s="198">
        <f>S174*H174</f>
        <v>0</v>
      </c>
      <c r="U174" s="35"/>
      <c r="V174" s="35"/>
      <c r="W174" s="35"/>
      <c r="X174" s="35"/>
      <c r="Y174" s="35"/>
      <c r="Z174" s="35"/>
      <c r="AA174" s="35"/>
      <c r="AB174" s="35"/>
      <c r="AC174" s="35"/>
      <c r="AD174" s="35"/>
      <c r="AE174" s="35"/>
      <c r="AR174" s="199" t="s">
        <v>347</v>
      </c>
      <c r="AT174" s="199" t="s">
        <v>580</v>
      </c>
      <c r="AU174" s="199" t="s">
        <v>82</v>
      </c>
      <c r="AY174" s="18" t="s">
        <v>146</v>
      </c>
      <c r="BE174" s="200">
        <f>IF(N174="základní",J174,0)</f>
        <v>0</v>
      </c>
      <c r="BF174" s="200">
        <f>IF(N174="snížená",J174,0)</f>
        <v>0</v>
      </c>
      <c r="BG174" s="200">
        <f>IF(N174="zákl. přenesená",J174,0)</f>
        <v>0</v>
      </c>
      <c r="BH174" s="200">
        <f>IF(N174="sníž. přenesená",J174,0)</f>
        <v>0</v>
      </c>
      <c r="BI174" s="200">
        <f>IF(N174="nulová",J174,0)</f>
        <v>0</v>
      </c>
      <c r="BJ174" s="18" t="s">
        <v>80</v>
      </c>
      <c r="BK174" s="200">
        <f>ROUND(I174*H174,2)</f>
        <v>0</v>
      </c>
      <c r="BL174" s="18" t="s">
        <v>239</v>
      </c>
      <c r="BM174" s="199" t="s">
        <v>2203</v>
      </c>
    </row>
    <row r="175" spans="1:65" s="2" customFormat="1" ht="11.25">
      <c r="A175" s="35"/>
      <c r="B175" s="36"/>
      <c r="C175" s="37"/>
      <c r="D175" s="201" t="s">
        <v>155</v>
      </c>
      <c r="E175" s="37"/>
      <c r="F175" s="202" t="s">
        <v>2202</v>
      </c>
      <c r="G175" s="37"/>
      <c r="H175" s="37"/>
      <c r="I175" s="109"/>
      <c r="J175" s="37"/>
      <c r="K175" s="37"/>
      <c r="L175" s="40"/>
      <c r="M175" s="203"/>
      <c r="N175" s="204"/>
      <c r="O175" s="65"/>
      <c r="P175" s="65"/>
      <c r="Q175" s="65"/>
      <c r="R175" s="65"/>
      <c r="S175" s="65"/>
      <c r="T175" s="66"/>
      <c r="U175" s="35"/>
      <c r="V175" s="35"/>
      <c r="W175" s="35"/>
      <c r="X175" s="35"/>
      <c r="Y175" s="35"/>
      <c r="Z175" s="35"/>
      <c r="AA175" s="35"/>
      <c r="AB175" s="35"/>
      <c r="AC175" s="35"/>
      <c r="AD175" s="35"/>
      <c r="AE175" s="35"/>
      <c r="AT175" s="18" t="s">
        <v>155</v>
      </c>
      <c r="AU175" s="18" t="s">
        <v>82</v>
      </c>
    </row>
    <row r="176" spans="1:65" s="2" customFormat="1" ht="16.5" customHeight="1">
      <c r="A176" s="35"/>
      <c r="B176" s="36"/>
      <c r="C176" s="226" t="s">
        <v>324</v>
      </c>
      <c r="D176" s="226" t="s">
        <v>580</v>
      </c>
      <c r="E176" s="227" t="s">
        <v>2204</v>
      </c>
      <c r="F176" s="228" t="s">
        <v>2205</v>
      </c>
      <c r="G176" s="229" t="s">
        <v>464</v>
      </c>
      <c r="H176" s="230">
        <v>13</v>
      </c>
      <c r="I176" s="231"/>
      <c r="J176" s="232">
        <f>ROUND(I176*H176,2)</f>
        <v>0</v>
      </c>
      <c r="K176" s="228" t="s">
        <v>2116</v>
      </c>
      <c r="L176" s="233"/>
      <c r="M176" s="234" t="s">
        <v>19</v>
      </c>
      <c r="N176" s="235" t="s">
        <v>43</v>
      </c>
      <c r="O176" s="65"/>
      <c r="P176" s="197">
        <f>O176*H176</f>
        <v>0</v>
      </c>
      <c r="Q176" s="197">
        <v>1.01E-3</v>
      </c>
      <c r="R176" s="197">
        <f>Q176*H176</f>
        <v>1.3130000000000001E-2</v>
      </c>
      <c r="S176" s="197">
        <v>0</v>
      </c>
      <c r="T176" s="198">
        <f>S176*H176</f>
        <v>0</v>
      </c>
      <c r="U176" s="35"/>
      <c r="V176" s="35"/>
      <c r="W176" s="35"/>
      <c r="X176" s="35"/>
      <c r="Y176" s="35"/>
      <c r="Z176" s="35"/>
      <c r="AA176" s="35"/>
      <c r="AB176" s="35"/>
      <c r="AC176" s="35"/>
      <c r="AD176" s="35"/>
      <c r="AE176" s="35"/>
      <c r="AR176" s="199" t="s">
        <v>347</v>
      </c>
      <c r="AT176" s="199" t="s">
        <v>580</v>
      </c>
      <c r="AU176" s="199" t="s">
        <v>82</v>
      </c>
      <c r="AY176" s="18" t="s">
        <v>146</v>
      </c>
      <c r="BE176" s="200">
        <f>IF(N176="základní",J176,0)</f>
        <v>0</v>
      </c>
      <c r="BF176" s="200">
        <f>IF(N176="snížená",J176,0)</f>
        <v>0</v>
      </c>
      <c r="BG176" s="200">
        <f>IF(N176="zákl. přenesená",J176,0)</f>
        <v>0</v>
      </c>
      <c r="BH176" s="200">
        <f>IF(N176="sníž. přenesená",J176,0)</f>
        <v>0</v>
      </c>
      <c r="BI176" s="200">
        <f>IF(N176="nulová",J176,0)</f>
        <v>0</v>
      </c>
      <c r="BJ176" s="18" t="s">
        <v>80</v>
      </c>
      <c r="BK176" s="200">
        <f>ROUND(I176*H176,2)</f>
        <v>0</v>
      </c>
      <c r="BL176" s="18" t="s">
        <v>239</v>
      </c>
      <c r="BM176" s="199" t="s">
        <v>2206</v>
      </c>
    </row>
    <row r="177" spans="1:65" s="2" customFormat="1" ht="11.25">
      <c r="A177" s="35"/>
      <c r="B177" s="36"/>
      <c r="C177" s="37"/>
      <c r="D177" s="201" t="s">
        <v>155</v>
      </c>
      <c r="E177" s="37"/>
      <c r="F177" s="202" t="s">
        <v>2205</v>
      </c>
      <c r="G177" s="37"/>
      <c r="H177" s="37"/>
      <c r="I177" s="109"/>
      <c r="J177" s="37"/>
      <c r="K177" s="37"/>
      <c r="L177" s="40"/>
      <c r="M177" s="203"/>
      <c r="N177" s="204"/>
      <c r="O177" s="65"/>
      <c r="P177" s="65"/>
      <c r="Q177" s="65"/>
      <c r="R177" s="65"/>
      <c r="S177" s="65"/>
      <c r="T177" s="66"/>
      <c r="U177" s="35"/>
      <c r="V177" s="35"/>
      <c r="W177" s="35"/>
      <c r="X177" s="35"/>
      <c r="Y177" s="35"/>
      <c r="Z177" s="35"/>
      <c r="AA177" s="35"/>
      <c r="AB177" s="35"/>
      <c r="AC177" s="35"/>
      <c r="AD177" s="35"/>
      <c r="AE177" s="35"/>
      <c r="AT177" s="18" t="s">
        <v>155</v>
      </c>
      <c r="AU177" s="18" t="s">
        <v>82</v>
      </c>
    </row>
    <row r="178" spans="1:65" s="2" customFormat="1" ht="16.5" customHeight="1">
      <c r="A178" s="35"/>
      <c r="B178" s="36"/>
      <c r="C178" s="226" t="s">
        <v>330</v>
      </c>
      <c r="D178" s="226" t="s">
        <v>580</v>
      </c>
      <c r="E178" s="227" t="s">
        <v>2207</v>
      </c>
      <c r="F178" s="228" t="s">
        <v>2208</v>
      </c>
      <c r="G178" s="229" t="s">
        <v>464</v>
      </c>
      <c r="H178" s="230">
        <v>15</v>
      </c>
      <c r="I178" s="231"/>
      <c r="J178" s="232">
        <f>ROUND(I178*H178,2)</f>
        <v>0</v>
      </c>
      <c r="K178" s="228" t="s">
        <v>2116</v>
      </c>
      <c r="L178" s="233"/>
      <c r="M178" s="234" t="s">
        <v>19</v>
      </c>
      <c r="N178" s="235" t="s">
        <v>43</v>
      </c>
      <c r="O178" s="65"/>
      <c r="P178" s="197">
        <f>O178*H178</f>
        <v>0</v>
      </c>
      <c r="Q178" s="197">
        <v>4.6999999999999999E-4</v>
      </c>
      <c r="R178" s="197">
        <f>Q178*H178</f>
        <v>7.0499999999999998E-3</v>
      </c>
      <c r="S178" s="197">
        <v>0</v>
      </c>
      <c r="T178" s="198">
        <f>S178*H178</f>
        <v>0</v>
      </c>
      <c r="U178" s="35"/>
      <c r="V178" s="35"/>
      <c r="W178" s="35"/>
      <c r="X178" s="35"/>
      <c r="Y178" s="35"/>
      <c r="Z178" s="35"/>
      <c r="AA178" s="35"/>
      <c r="AB178" s="35"/>
      <c r="AC178" s="35"/>
      <c r="AD178" s="35"/>
      <c r="AE178" s="35"/>
      <c r="AR178" s="199" t="s">
        <v>347</v>
      </c>
      <c r="AT178" s="199" t="s">
        <v>580</v>
      </c>
      <c r="AU178" s="199" t="s">
        <v>82</v>
      </c>
      <c r="AY178" s="18" t="s">
        <v>146</v>
      </c>
      <c r="BE178" s="200">
        <f>IF(N178="základní",J178,0)</f>
        <v>0</v>
      </c>
      <c r="BF178" s="200">
        <f>IF(N178="snížená",J178,0)</f>
        <v>0</v>
      </c>
      <c r="BG178" s="200">
        <f>IF(N178="zákl. přenesená",J178,0)</f>
        <v>0</v>
      </c>
      <c r="BH178" s="200">
        <f>IF(N178="sníž. přenesená",J178,0)</f>
        <v>0</v>
      </c>
      <c r="BI178" s="200">
        <f>IF(N178="nulová",J178,0)</f>
        <v>0</v>
      </c>
      <c r="BJ178" s="18" t="s">
        <v>80</v>
      </c>
      <c r="BK178" s="200">
        <f>ROUND(I178*H178,2)</f>
        <v>0</v>
      </c>
      <c r="BL178" s="18" t="s">
        <v>239</v>
      </c>
      <c r="BM178" s="199" t="s">
        <v>2209</v>
      </c>
    </row>
    <row r="179" spans="1:65" s="2" customFormat="1" ht="11.25">
      <c r="A179" s="35"/>
      <c r="B179" s="36"/>
      <c r="C179" s="37"/>
      <c r="D179" s="201" t="s">
        <v>155</v>
      </c>
      <c r="E179" s="37"/>
      <c r="F179" s="202" t="s">
        <v>2208</v>
      </c>
      <c r="G179" s="37"/>
      <c r="H179" s="37"/>
      <c r="I179" s="109"/>
      <c r="J179" s="37"/>
      <c r="K179" s="37"/>
      <c r="L179" s="40"/>
      <c r="M179" s="203"/>
      <c r="N179" s="204"/>
      <c r="O179" s="65"/>
      <c r="P179" s="65"/>
      <c r="Q179" s="65"/>
      <c r="R179" s="65"/>
      <c r="S179" s="65"/>
      <c r="T179" s="66"/>
      <c r="U179" s="35"/>
      <c r="V179" s="35"/>
      <c r="W179" s="35"/>
      <c r="X179" s="35"/>
      <c r="Y179" s="35"/>
      <c r="Z179" s="35"/>
      <c r="AA179" s="35"/>
      <c r="AB179" s="35"/>
      <c r="AC179" s="35"/>
      <c r="AD179" s="35"/>
      <c r="AE179" s="35"/>
      <c r="AT179" s="18" t="s">
        <v>155</v>
      </c>
      <c r="AU179" s="18" t="s">
        <v>82</v>
      </c>
    </row>
    <row r="180" spans="1:65" s="2" customFormat="1" ht="16.5" customHeight="1">
      <c r="A180" s="35"/>
      <c r="B180" s="36"/>
      <c r="C180" s="188" t="s">
        <v>335</v>
      </c>
      <c r="D180" s="188" t="s">
        <v>148</v>
      </c>
      <c r="E180" s="189" t="s">
        <v>2210</v>
      </c>
      <c r="F180" s="190" t="s">
        <v>2211</v>
      </c>
      <c r="G180" s="191" t="s">
        <v>1259</v>
      </c>
      <c r="H180" s="237"/>
      <c r="I180" s="193"/>
      <c r="J180" s="194">
        <f>ROUND(I180*H180,2)</f>
        <v>0</v>
      </c>
      <c r="K180" s="190" t="s">
        <v>2116</v>
      </c>
      <c r="L180" s="40"/>
      <c r="M180" s="195" t="s">
        <v>19</v>
      </c>
      <c r="N180" s="196" t="s">
        <v>43</v>
      </c>
      <c r="O180" s="65"/>
      <c r="P180" s="197">
        <f>O180*H180</f>
        <v>0</v>
      </c>
      <c r="Q180" s="197">
        <v>0</v>
      </c>
      <c r="R180" s="197">
        <f>Q180*H180</f>
        <v>0</v>
      </c>
      <c r="S180" s="197">
        <v>0</v>
      </c>
      <c r="T180" s="198">
        <f>S180*H180</f>
        <v>0</v>
      </c>
      <c r="U180" s="35"/>
      <c r="V180" s="35"/>
      <c r="W180" s="35"/>
      <c r="X180" s="35"/>
      <c r="Y180" s="35"/>
      <c r="Z180" s="35"/>
      <c r="AA180" s="35"/>
      <c r="AB180" s="35"/>
      <c r="AC180" s="35"/>
      <c r="AD180" s="35"/>
      <c r="AE180" s="35"/>
      <c r="AR180" s="199" t="s">
        <v>239</v>
      </c>
      <c r="AT180" s="199" t="s">
        <v>148</v>
      </c>
      <c r="AU180" s="199" t="s">
        <v>82</v>
      </c>
      <c r="AY180" s="18" t="s">
        <v>146</v>
      </c>
      <c r="BE180" s="200">
        <f>IF(N180="základní",J180,0)</f>
        <v>0</v>
      </c>
      <c r="BF180" s="200">
        <f>IF(N180="snížená",J180,0)</f>
        <v>0</v>
      </c>
      <c r="BG180" s="200">
        <f>IF(N180="zákl. přenesená",J180,0)</f>
        <v>0</v>
      </c>
      <c r="BH180" s="200">
        <f>IF(N180="sníž. přenesená",J180,0)</f>
        <v>0</v>
      </c>
      <c r="BI180" s="200">
        <f>IF(N180="nulová",J180,0)</f>
        <v>0</v>
      </c>
      <c r="BJ180" s="18" t="s">
        <v>80</v>
      </c>
      <c r="BK180" s="200">
        <f>ROUND(I180*H180,2)</f>
        <v>0</v>
      </c>
      <c r="BL180" s="18" t="s">
        <v>239</v>
      </c>
      <c r="BM180" s="199" t="s">
        <v>2212</v>
      </c>
    </row>
    <row r="181" spans="1:65" s="2" customFormat="1" ht="19.5">
      <c r="A181" s="35"/>
      <c r="B181" s="36"/>
      <c r="C181" s="37"/>
      <c r="D181" s="201" t="s">
        <v>155</v>
      </c>
      <c r="E181" s="37"/>
      <c r="F181" s="202" t="s">
        <v>2213</v>
      </c>
      <c r="G181" s="37"/>
      <c r="H181" s="37"/>
      <c r="I181" s="109"/>
      <c r="J181" s="37"/>
      <c r="K181" s="37"/>
      <c r="L181" s="40"/>
      <c r="M181" s="203"/>
      <c r="N181" s="204"/>
      <c r="O181" s="65"/>
      <c r="P181" s="65"/>
      <c r="Q181" s="65"/>
      <c r="R181" s="65"/>
      <c r="S181" s="65"/>
      <c r="T181" s="66"/>
      <c r="U181" s="35"/>
      <c r="V181" s="35"/>
      <c r="W181" s="35"/>
      <c r="X181" s="35"/>
      <c r="Y181" s="35"/>
      <c r="Z181" s="35"/>
      <c r="AA181" s="35"/>
      <c r="AB181" s="35"/>
      <c r="AC181" s="35"/>
      <c r="AD181" s="35"/>
      <c r="AE181" s="35"/>
      <c r="AT181" s="18" t="s">
        <v>155</v>
      </c>
      <c r="AU181" s="18" t="s">
        <v>82</v>
      </c>
    </row>
    <row r="182" spans="1:65" s="12" customFormat="1" ht="22.9" customHeight="1">
      <c r="B182" s="172"/>
      <c r="C182" s="173"/>
      <c r="D182" s="174" t="s">
        <v>71</v>
      </c>
      <c r="E182" s="186" t="s">
        <v>2214</v>
      </c>
      <c r="F182" s="186" t="s">
        <v>2215</v>
      </c>
      <c r="G182" s="173"/>
      <c r="H182" s="173"/>
      <c r="I182" s="176"/>
      <c r="J182" s="187">
        <f>BK182</f>
        <v>0</v>
      </c>
      <c r="K182" s="173"/>
      <c r="L182" s="178"/>
      <c r="M182" s="179"/>
      <c r="N182" s="180"/>
      <c r="O182" s="180"/>
      <c r="P182" s="181">
        <f>SUM(P183:P222)</f>
        <v>0</v>
      </c>
      <c r="Q182" s="180"/>
      <c r="R182" s="181">
        <f>SUM(R183:R222)</f>
        <v>0.12579000000000001</v>
      </c>
      <c r="S182" s="180"/>
      <c r="T182" s="182">
        <f>SUM(T183:T222)</f>
        <v>1.9799999999999998E-2</v>
      </c>
      <c r="AR182" s="183" t="s">
        <v>82</v>
      </c>
      <c r="AT182" s="184" t="s">
        <v>71</v>
      </c>
      <c r="AU182" s="184" t="s">
        <v>80</v>
      </c>
      <c r="AY182" s="183" t="s">
        <v>146</v>
      </c>
      <c r="BK182" s="185">
        <f>SUM(BK183:BK222)</f>
        <v>0</v>
      </c>
    </row>
    <row r="183" spans="1:65" s="2" customFormat="1" ht="16.5" customHeight="1">
      <c r="A183" s="35"/>
      <c r="B183" s="36"/>
      <c r="C183" s="188" t="s">
        <v>341</v>
      </c>
      <c r="D183" s="188" t="s">
        <v>148</v>
      </c>
      <c r="E183" s="189" t="s">
        <v>2216</v>
      </c>
      <c r="F183" s="190" t="s">
        <v>2217</v>
      </c>
      <c r="G183" s="191" t="s">
        <v>383</v>
      </c>
      <c r="H183" s="192">
        <v>2</v>
      </c>
      <c r="I183" s="193"/>
      <c r="J183" s="194">
        <f>ROUND(I183*H183,2)</f>
        <v>0</v>
      </c>
      <c r="K183" s="190" t="s">
        <v>2116</v>
      </c>
      <c r="L183" s="40"/>
      <c r="M183" s="195" t="s">
        <v>19</v>
      </c>
      <c r="N183" s="196" t="s">
        <v>43</v>
      </c>
      <c r="O183" s="65"/>
      <c r="P183" s="197">
        <f>O183*H183</f>
        <v>0</v>
      </c>
      <c r="Q183" s="197">
        <v>1.9019999999999999E-2</v>
      </c>
      <c r="R183" s="197">
        <f>Q183*H183</f>
        <v>3.8039999999999997E-2</v>
      </c>
      <c r="S183" s="197">
        <v>0</v>
      </c>
      <c r="T183" s="198">
        <f>S183*H183</f>
        <v>0</v>
      </c>
      <c r="U183" s="35"/>
      <c r="V183" s="35"/>
      <c r="W183" s="35"/>
      <c r="X183" s="35"/>
      <c r="Y183" s="35"/>
      <c r="Z183" s="35"/>
      <c r="AA183" s="35"/>
      <c r="AB183" s="35"/>
      <c r="AC183" s="35"/>
      <c r="AD183" s="35"/>
      <c r="AE183" s="35"/>
      <c r="AR183" s="199" t="s">
        <v>239</v>
      </c>
      <c r="AT183" s="199" t="s">
        <v>148</v>
      </c>
      <c r="AU183" s="199" t="s">
        <v>82</v>
      </c>
      <c r="AY183" s="18" t="s">
        <v>146</v>
      </c>
      <c r="BE183" s="200">
        <f>IF(N183="základní",J183,0)</f>
        <v>0</v>
      </c>
      <c r="BF183" s="200">
        <f>IF(N183="snížená",J183,0)</f>
        <v>0</v>
      </c>
      <c r="BG183" s="200">
        <f>IF(N183="zákl. přenesená",J183,0)</f>
        <v>0</v>
      </c>
      <c r="BH183" s="200">
        <f>IF(N183="sníž. přenesená",J183,0)</f>
        <v>0</v>
      </c>
      <c r="BI183" s="200">
        <f>IF(N183="nulová",J183,0)</f>
        <v>0</v>
      </c>
      <c r="BJ183" s="18" t="s">
        <v>80</v>
      </c>
      <c r="BK183" s="200">
        <f>ROUND(I183*H183,2)</f>
        <v>0</v>
      </c>
      <c r="BL183" s="18" t="s">
        <v>239</v>
      </c>
      <c r="BM183" s="199" t="s">
        <v>2218</v>
      </c>
    </row>
    <row r="184" spans="1:65" s="2" customFormat="1" ht="11.25">
      <c r="A184" s="35"/>
      <c r="B184" s="36"/>
      <c r="C184" s="37"/>
      <c r="D184" s="201" t="s">
        <v>155</v>
      </c>
      <c r="E184" s="37"/>
      <c r="F184" s="202" t="s">
        <v>2219</v>
      </c>
      <c r="G184" s="37"/>
      <c r="H184" s="37"/>
      <c r="I184" s="109"/>
      <c r="J184" s="37"/>
      <c r="K184" s="37"/>
      <c r="L184" s="40"/>
      <c r="M184" s="203"/>
      <c r="N184" s="204"/>
      <c r="O184" s="65"/>
      <c r="P184" s="65"/>
      <c r="Q184" s="65"/>
      <c r="R184" s="65"/>
      <c r="S184" s="65"/>
      <c r="T184" s="66"/>
      <c r="U184" s="35"/>
      <c r="V184" s="35"/>
      <c r="W184" s="35"/>
      <c r="X184" s="35"/>
      <c r="Y184" s="35"/>
      <c r="Z184" s="35"/>
      <c r="AA184" s="35"/>
      <c r="AB184" s="35"/>
      <c r="AC184" s="35"/>
      <c r="AD184" s="35"/>
      <c r="AE184" s="35"/>
      <c r="AT184" s="18" t="s">
        <v>155</v>
      </c>
      <c r="AU184" s="18" t="s">
        <v>82</v>
      </c>
    </row>
    <row r="185" spans="1:65" s="2" customFormat="1" ht="16.5" customHeight="1">
      <c r="A185" s="35"/>
      <c r="B185" s="36"/>
      <c r="C185" s="188" t="s">
        <v>347</v>
      </c>
      <c r="D185" s="188" t="s">
        <v>148</v>
      </c>
      <c r="E185" s="189" t="s">
        <v>2220</v>
      </c>
      <c r="F185" s="190" t="s">
        <v>2221</v>
      </c>
      <c r="G185" s="191" t="s">
        <v>464</v>
      </c>
      <c r="H185" s="192">
        <v>10</v>
      </c>
      <c r="I185" s="193"/>
      <c r="J185" s="194">
        <f>ROUND(I185*H185,2)</f>
        <v>0</v>
      </c>
      <c r="K185" s="190" t="s">
        <v>2116</v>
      </c>
      <c r="L185" s="40"/>
      <c r="M185" s="195" t="s">
        <v>19</v>
      </c>
      <c r="N185" s="196" t="s">
        <v>43</v>
      </c>
      <c r="O185" s="65"/>
      <c r="P185" s="197">
        <f>O185*H185</f>
        <v>0</v>
      </c>
      <c r="Q185" s="197">
        <v>0</v>
      </c>
      <c r="R185" s="197">
        <f>Q185*H185</f>
        <v>0</v>
      </c>
      <c r="S185" s="197">
        <v>1.98E-3</v>
      </c>
      <c r="T185" s="198">
        <f>S185*H185</f>
        <v>1.9799999999999998E-2</v>
      </c>
      <c r="U185" s="35"/>
      <c r="V185" s="35"/>
      <c r="W185" s="35"/>
      <c r="X185" s="35"/>
      <c r="Y185" s="35"/>
      <c r="Z185" s="35"/>
      <c r="AA185" s="35"/>
      <c r="AB185" s="35"/>
      <c r="AC185" s="35"/>
      <c r="AD185" s="35"/>
      <c r="AE185" s="35"/>
      <c r="AR185" s="199" t="s">
        <v>239</v>
      </c>
      <c r="AT185" s="199" t="s">
        <v>148</v>
      </c>
      <c r="AU185" s="199" t="s">
        <v>82</v>
      </c>
      <c r="AY185" s="18" t="s">
        <v>146</v>
      </c>
      <c r="BE185" s="200">
        <f>IF(N185="základní",J185,0)</f>
        <v>0</v>
      </c>
      <c r="BF185" s="200">
        <f>IF(N185="snížená",J185,0)</f>
        <v>0</v>
      </c>
      <c r="BG185" s="200">
        <f>IF(N185="zákl. přenesená",J185,0)</f>
        <v>0</v>
      </c>
      <c r="BH185" s="200">
        <f>IF(N185="sníž. přenesená",J185,0)</f>
        <v>0</v>
      </c>
      <c r="BI185" s="200">
        <f>IF(N185="nulová",J185,0)</f>
        <v>0</v>
      </c>
      <c r="BJ185" s="18" t="s">
        <v>80</v>
      </c>
      <c r="BK185" s="200">
        <f>ROUND(I185*H185,2)</f>
        <v>0</v>
      </c>
      <c r="BL185" s="18" t="s">
        <v>239</v>
      </c>
      <c r="BM185" s="199" t="s">
        <v>2222</v>
      </c>
    </row>
    <row r="186" spans="1:65" s="2" customFormat="1" ht="11.25">
      <c r="A186" s="35"/>
      <c r="B186" s="36"/>
      <c r="C186" s="37"/>
      <c r="D186" s="201" t="s">
        <v>155</v>
      </c>
      <c r="E186" s="37"/>
      <c r="F186" s="202" t="s">
        <v>2223</v>
      </c>
      <c r="G186" s="37"/>
      <c r="H186" s="37"/>
      <c r="I186" s="109"/>
      <c r="J186" s="37"/>
      <c r="K186" s="37"/>
      <c r="L186" s="40"/>
      <c r="M186" s="203"/>
      <c r="N186" s="204"/>
      <c r="O186" s="65"/>
      <c r="P186" s="65"/>
      <c r="Q186" s="65"/>
      <c r="R186" s="65"/>
      <c r="S186" s="65"/>
      <c r="T186" s="66"/>
      <c r="U186" s="35"/>
      <c r="V186" s="35"/>
      <c r="W186" s="35"/>
      <c r="X186" s="35"/>
      <c r="Y186" s="35"/>
      <c r="Z186" s="35"/>
      <c r="AA186" s="35"/>
      <c r="AB186" s="35"/>
      <c r="AC186" s="35"/>
      <c r="AD186" s="35"/>
      <c r="AE186" s="35"/>
      <c r="AT186" s="18" t="s">
        <v>155</v>
      </c>
      <c r="AU186" s="18" t="s">
        <v>82</v>
      </c>
    </row>
    <row r="187" spans="1:65" s="2" customFormat="1" ht="16.5" customHeight="1">
      <c r="A187" s="35"/>
      <c r="B187" s="36"/>
      <c r="C187" s="188" t="s">
        <v>354</v>
      </c>
      <c r="D187" s="188" t="s">
        <v>148</v>
      </c>
      <c r="E187" s="189" t="s">
        <v>2224</v>
      </c>
      <c r="F187" s="190" t="s">
        <v>2225</v>
      </c>
      <c r="G187" s="191" t="s">
        <v>383</v>
      </c>
      <c r="H187" s="192">
        <v>1</v>
      </c>
      <c r="I187" s="193"/>
      <c r="J187" s="194">
        <f>ROUND(I187*H187,2)</f>
        <v>0</v>
      </c>
      <c r="K187" s="190" t="s">
        <v>2116</v>
      </c>
      <c r="L187" s="40"/>
      <c r="M187" s="195" t="s">
        <v>19</v>
      </c>
      <c r="N187" s="196" t="s">
        <v>43</v>
      </c>
      <c r="O187" s="65"/>
      <c r="P187" s="197">
        <f>O187*H187</f>
        <v>0</v>
      </c>
      <c r="Q187" s="197">
        <v>5.2999999999999998E-4</v>
      </c>
      <c r="R187" s="197">
        <f>Q187*H187</f>
        <v>5.2999999999999998E-4</v>
      </c>
      <c r="S187" s="197">
        <v>0</v>
      </c>
      <c r="T187" s="198">
        <f>S187*H187</f>
        <v>0</v>
      </c>
      <c r="U187" s="35"/>
      <c r="V187" s="35"/>
      <c r="W187" s="35"/>
      <c r="X187" s="35"/>
      <c r="Y187" s="35"/>
      <c r="Z187" s="35"/>
      <c r="AA187" s="35"/>
      <c r="AB187" s="35"/>
      <c r="AC187" s="35"/>
      <c r="AD187" s="35"/>
      <c r="AE187" s="35"/>
      <c r="AR187" s="199" t="s">
        <v>239</v>
      </c>
      <c r="AT187" s="199" t="s">
        <v>148</v>
      </c>
      <c r="AU187" s="199" t="s">
        <v>82</v>
      </c>
      <c r="AY187" s="18" t="s">
        <v>146</v>
      </c>
      <c r="BE187" s="200">
        <f>IF(N187="základní",J187,0)</f>
        <v>0</v>
      </c>
      <c r="BF187" s="200">
        <f>IF(N187="snížená",J187,0)</f>
        <v>0</v>
      </c>
      <c r="BG187" s="200">
        <f>IF(N187="zákl. přenesená",J187,0)</f>
        <v>0</v>
      </c>
      <c r="BH187" s="200">
        <f>IF(N187="sníž. přenesená",J187,0)</f>
        <v>0</v>
      </c>
      <c r="BI187" s="200">
        <f>IF(N187="nulová",J187,0)</f>
        <v>0</v>
      </c>
      <c r="BJ187" s="18" t="s">
        <v>80</v>
      </c>
      <c r="BK187" s="200">
        <f>ROUND(I187*H187,2)</f>
        <v>0</v>
      </c>
      <c r="BL187" s="18" t="s">
        <v>239</v>
      </c>
      <c r="BM187" s="199" t="s">
        <v>2226</v>
      </c>
    </row>
    <row r="188" spans="1:65" s="2" customFormat="1" ht="11.25">
      <c r="A188" s="35"/>
      <c r="B188" s="36"/>
      <c r="C188" s="37"/>
      <c r="D188" s="201" t="s">
        <v>155</v>
      </c>
      <c r="E188" s="37"/>
      <c r="F188" s="202" t="s">
        <v>2227</v>
      </c>
      <c r="G188" s="37"/>
      <c r="H188" s="37"/>
      <c r="I188" s="109"/>
      <c r="J188" s="37"/>
      <c r="K188" s="37"/>
      <c r="L188" s="40"/>
      <c r="M188" s="203"/>
      <c r="N188" s="204"/>
      <c r="O188" s="65"/>
      <c r="P188" s="65"/>
      <c r="Q188" s="65"/>
      <c r="R188" s="65"/>
      <c r="S188" s="65"/>
      <c r="T188" s="66"/>
      <c r="U188" s="35"/>
      <c r="V188" s="35"/>
      <c r="W188" s="35"/>
      <c r="X188" s="35"/>
      <c r="Y188" s="35"/>
      <c r="Z188" s="35"/>
      <c r="AA188" s="35"/>
      <c r="AB188" s="35"/>
      <c r="AC188" s="35"/>
      <c r="AD188" s="35"/>
      <c r="AE188" s="35"/>
      <c r="AT188" s="18" t="s">
        <v>155</v>
      </c>
      <c r="AU188" s="18" t="s">
        <v>82</v>
      </c>
    </row>
    <row r="189" spans="1:65" s="2" customFormat="1" ht="16.5" customHeight="1">
      <c r="A189" s="35"/>
      <c r="B189" s="36"/>
      <c r="C189" s="188" t="s">
        <v>359</v>
      </c>
      <c r="D189" s="188" t="s">
        <v>148</v>
      </c>
      <c r="E189" s="189" t="s">
        <v>2228</v>
      </c>
      <c r="F189" s="190" t="s">
        <v>2229</v>
      </c>
      <c r="G189" s="191" t="s">
        <v>383</v>
      </c>
      <c r="H189" s="192">
        <v>15</v>
      </c>
      <c r="I189" s="193"/>
      <c r="J189" s="194">
        <f>ROUND(I189*H189,2)</f>
        <v>0</v>
      </c>
      <c r="K189" s="190" t="s">
        <v>2116</v>
      </c>
      <c r="L189" s="40"/>
      <c r="M189" s="195" t="s">
        <v>19</v>
      </c>
      <c r="N189" s="196" t="s">
        <v>43</v>
      </c>
      <c r="O189" s="65"/>
      <c r="P189" s="197">
        <f>O189*H189</f>
        <v>0</v>
      </c>
      <c r="Q189" s="197">
        <v>1.01E-3</v>
      </c>
      <c r="R189" s="197">
        <f>Q189*H189</f>
        <v>1.515E-2</v>
      </c>
      <c r="S189" s="197">
        <v>0</v>
      </c>
      <c r="T189" s="198">
        <f>S189*H189</f>
        <v>0</v>
      </c>
      <c r="U189" s="35"/>
      <c r="V189" s="35"/>
      <c r="W189" s="35"/>
      <c r="X189" s="35"/>
      <c r="Y189" s="35"/>
      <c r="Z189" s="35"/>
      <c r="AA189" s="35"/>
      <c r="AB189" s="35"/>
      <c r="AC189" s="35"/>
      <c r="AD189" s="35"/>
      <c r="AE189" s="35"/>
      <c r="AR189" s="199" t="s">
        <v>239</v>
      </c>
      <c r="AT189" s="199" t="s">
        <v>148</v>
      </c>
      <c r="AU189" s="199" t="s">
        <v>82</v>
      </c>
      <c r="AY189" s="18" t="s">
        <v>146</v>
      </c>
      <c r="BE189" s="200">
        <f>IF(N189="základní",J189,0)</f>
        <v>0</v>
      </c>
      <c r="BF189" s="200">
        <f>IF(N189="snížená",J189,0)</f>
        <v>0</v>
      </c>
      <c r="BG189" s="200">
        <f>IF(N189="zákl. přenesená",J189,0)</f>
        <v>0</v>
      </c>
      <c r="BH189" s="200">
        <f>IF(N189="sníž. přenesená",J189,0)</f>
        <v>0</v>
      </c>
      <c r="BI189" s="200">
        <f>IF(N189="nulová",J189,0)</f>
        <v>0</v>
      </c>
      <c r="BJ189" s="18" t="s">
        <v>80</v>
      </c>
      <c r="BK189" s="200">
        <f>ROUND(I189*H189,2)</f>
        <v>0</v>
      </c>
      <c r="BL189" s="18" t="s">
        <v>239</v>
      </c>
      <c r="BM189" s="199" t="s">
        <v>2230</v>
      </c>
    </row>
    <row r="190" spans="1:65" s="2" customFormat="1" ht="11.25">
      <c r="A190" s="35"/>
      <c r="B190" s="36"/>
      <c r="C190" s="37"/>
      <c r="D190" s="201" t="s">
        <v>155</v>
      </c>
      <c r="E190" s="37"/>
      <c r="F190" s="202" t="s">
        <v>2231</v>
      </c>
      <c r="G190" s="37"/>
      <c r="H190" s="37"/>
      <c r="I190" s="109"/>
      <c r="J190" s="37"/>
      <c r="K190" s="37"/>
      <c r="L190" s="40"/>
      <c r="M190" s="203"/>
      <c r="N190" s="204"/>
      <c r="O190" s="65"/>
      <c r="P190" s="65"/>
      <c r="Q190" s="65"/>
      <c r="R190" s="65"/>
      <c r="S190" s="65"/>
      <c r="T190" s="66"/>
      <c r="U190" s="35"/>
      <c r="V190" s="35"/>
      <c r="W190" s="35"/>
      <c r="X190" s="35"/>
      <c r="Y190" s="35"/>
      <c r="Z190" s="35"/>
      <c r="AA190" s="35"/>
      <c r="AB190" s="35"/>
      <c r="AC190" s="35"/>
      <c r="AD190" s="35"/>
      <c r="AE190" s="35"/>
      <c r="AT190" s="18" t="s">
        <v>155</v>
      </c>
      <c r="AU190" s="18" t="s">
        <v>82</v>
      </c>
    </row>
    <row r="191" spans="1:65" s="2" customFormat="1" ht="16.5" customHeight="1">
      <c r="A191" s="35"/>
      <c r="B191" s="36"/>
      <c r="C191" s="188" t="s">
        <v>366</v>
      </c>
      <c r="D191" s="188" t="s">
        <v>148</v>
      </c>
      <c r="E191" s="189" t="s">
        <v>2232</v>
      </c>
      <c r="F191" s="190" t="s">
        <v>2233</v>
      </c>
      <c r="G191" s="191" t="s">
        <v>464</v>
      </c>
      <c r="H191" s="192">
        <v>8</v>
      </c>
      <c r="I191" s="193"/>
      <c r="J191" s="194">
        <f>ROUND(I191*H191,2)</f>
        <v>0</v>
      </c>
      <c r="K191" s="190" t="s">
        <v>2116</v>
      </c>
      <c r="L191" s="40"/>
      <c r="M191" s="195" t="s">
        <v>19</v>
      </c>
      <c r="N191" s="196" t="s">
        <v>43</v>
      </c>
      <c r="O191" s="65"/>
      <c r="P191" s="197">
        <f>O191*H191</f>
        <v>0</v>
      </c>
      <c r="Q191" s="197">
        <v>2.2699999999999999E-3</v>
      </c>
      <c r="R191" s="197">
        <f>Q191*H191</f>
        <v>1.8159999999999999E-2</v>
      </c>
      <c r="S191" s="197">
        <v>0</v>
      </c>
      <c r="T191" s="198">
        <f>S191*H191</f>
        <v>0</v>
      </c>
      <c r="U191" s="35"/>
      <c r="V191" s="35"/>
      <c r="W191" s="35"/>
      <c r="X191" s="35"/>
      <c r="Y191" s="35"/>
      <c r="Z191" s="35"/>
      <c r="AA191" s="35"/>
      <c r="AB191" s="35"/>
      <c r="AC191" s="35"/>
      <c r="AD191" s="35"/>
      <c r="AE191" s="35"/>
      <c r="AR191" s="199" t="s">
        <v>239</v>
      </c>
      <c r="AT191" s="199" t="s">
        <v>148</v>
      </c>
      <c r="AU191" s="199" t="s">
        <v>82</v>
      </c>
      <c r="AY191" s="18" t="s">
        <v>146</v>
      </c>
      <c r="BE191" s="200">
        <f>IF(N191="základní",J191,0)</f>
        <v>0</v>
      </c>
      <c r="BF191" s="200">
        <f>IF(N191="snížená",J191,0)</f>
        <v>0</v>
      </c>
      <c r="BG191" s="200">
        <f>IF(N191="zákl. přenesená",J191,0)</f>
        <v>0</v>
      </c>
      <c r="BH191" s="200">
        <f>IF(N191="sníž. přenesená",J191,0)</f>
        <v>0</v>
      </c>
      <c r="BI191" s="200">
        <f>IF(N191="nulová",J191,0)</f>
        <v>0</v>
      </c>
      <c r="BJ191" s="18" t="s">
        <v>80</v>
      </c>
      <c r="BK191" s="200">
        <f>ROUND(I191*H191,2)</f>
        <v>0</v>
      </c>
      <c r="BL191" s="18" t="s">
        <v>239</v>
      </c>
      <c r="BM191" s="199" t="s">
        <v>2234</v>
      </c>
    </row>
    <row r="192" spans="1:65" s="2" customFormat="1" ht="11.25">
      <c r="A192" s="35"/>
      <c r="B192" s="36"/>
      <c r="C192" s="37"/>
      <c r="D192" s="201" t="s">
        <v>155</v>
      </c>
      <c r="E192" s="37"/>
      <c r="F192" s="202" t="s">
        <v>2235</v>
      </c>
      <c r="G192" s="37"/>
      <c r="H192" s="37"/>
      <c r="I192" s="109"/>
      <c r="J192" s="37"/>
      <c r="K192" s="37"/>
      <c r="L192" s="40"/>
      <c r="M192" s="203"/>
      <c r="N192" s="204"/>
      <c r="O192" s="65"/>
      <c r="P192" s="65"/>
      <c r="Q192" s="65"/>
      <c r="R192" s="65"/>
      <c r="S192" s="65"/>
      <c r="T192" s="66"/>
      <c r="U192" s="35"/>
      <c r="V192" s="35"/>
      <c r="W192" s="35"/>
      <c r="X192" s="35"/>
      <c r="Y192" s="35"/>
      <c r="Z192" s="35"/>
      <c r="AA192" s="35"/>
      <c r="AB192" s="35"/>
      <c r="AC192" s="35"/>
      <c r="AD192" s="35"/>
      <c r="AE192" s="35"/>
      <c r="AT192" s="18" t="s">
        <v>155</v>
      </c>
      <c r="AU192" s="18" t="s">
        <v>82</v>
      </c>
    </row>
    <row r="193" spans="1:65" s="2" customFormat="1" ht="16.5" customHeight="1">
      <c r="A193" s="35"/>
      <c r="B193" s="36"/>
      <c r="C193" s="188" t="s">
        <v>373</v>
      </c>
      <c r="D193" s="188" t="s">
        <v>148</v>
      </c>
      <c r="E193" s="189" t="s">
        <v>2236</v>
      </c>
      <c r="F193" s="190" t="s">
        <v>2237</v>
      </c>
      <c r="G193" s="191" t="s">
        <v>464</v>
      </c>
      <c r="H193" s="192">
        <v>3</v>
      </c>
      <c r="I193" s="193"/>
      <c r="J193" s="194">
        <f>ROUND(I193*H193,2)</f>
        <v>0</v>
      </c>
      <c r="K193" s="190" t="s">
        <v>2116</v>
      </c>
      <c r="L193" s="40"/>
      <c r="M193" s="195" t="s">
        <v>19</v>
      </c>
      <c r="N193" s="196" t="s">
        <v>43</v>
      </c>
      <c r="O193" s="65"/>
      <c r="P193" s="197">
        <f>O193*H193</f>
        <v>0</v>
      </c>
      <c r="Q193" s="197">
        <v>1.25E-3</v>
      </c>
      <c r="R193" s="197">
        <f>Q193*H193</f>
        <v>3.7499999999999999E-3</v>
      </c>
      <c r="S193" s="197">
        <v>0</v>
      </c>
      <c r="T193" s="198">
        <f>S193*H193</f>
        <v>0</v>
      </c>
      <c r="U193" s="35"/>
      <c r="V193" s="35"/>
      <c r="W193" s="35"/>
      <c r="X193" s="35"/>
      <c r="Y193" s="35"/>
      <c r="Z193" s="35"/>
      <c r="AA193" s="35"/>
      <c r="AB193" s="35"/>
      <c r="AC193" s="35"/>
      <c r="AD193" s="35"/>
      <c r="AE193" s="35"/>
      <c r="AR193" s="199" t="s">
        <v>239</v>
      </c>
      <c r="AT193" s="199" t="s">
        <v>148</v>
      </c>
      <c r="AU193" s="199" t="s">
        <v>82</v>
      </c>
      <c r="AY193" s="18" t="s">
        <v>146</v>
      </c>
      <c r="BE193" s="200">
        <f>IF(N193="základní",J193,0)</f>
        <v>0</v>
      </c>
      <c r="BF193" s="200">
        <f>IF(N193="snížená",J193,0)</f>
        <v>0</v>
      </c>
      <c r="BG193" s="200">
        <f>IF(N193="zákl. přenesená",J193,0)</f>
        <v>0</v>
      </c>
      <c r="BH193" s="200">
        <f>IF(N193="sníž. přenesená",J193,0)</f>
        <v>0</v>
      </c>
      <c r="BI193" s="200">
        <f>IF(N193="nulová",J193,0)</f>
        <v>0</v>
      </c>
      <c r="BJ193" s="18" t="s">
        <v>80</v>
      </c>
      <c r="BK193" s="200">
        <f>ROUND(I193*H193,2)</f>
        <v>0</v>
      </c>
      <c r="BL193" s="18" t="s">
        <v>239</v>
      </c>
      <c r="BM193" s="199" t="s">
        <v>2238</v>
      </c>
    </row>
    <row r="194" spans="1:65" s="2" customFormat="1" ht="11.25">
      <c r="A194" s="35"/>
      <c r="B194" s="36"/>
      <c r="C194" s="37"/>
      <c r="D194" s="201" t="s">
        <v>155</v>
      </c>
      <c r="E194" s="37"/>
      <c r="F194" s="202" t="s">
        <v>2239</v>
      </c>
      <c r="G194" s="37"/>
      <c r="H194" s="37"/>
      <c r="I194" s="109"/>
      <c r="J194" s="37"/>
      <c r="K194" s="37"/>
      <c r="L194" s="40"/>
      <c r="M194" s="203"/>
      <c r="N194" s="204"/>
      <c r="O194" s="65"/>
      <c r="P194" s="65"/>
      <c r="Q194" s="65"/>
      <c r="R194" s="65"/>
      <c r="S194" s="65"/>
      <c r="T194" s="66"/>
      <c r="U194" s="35"/>
      <c r="V194" s="35"/>
      <c r="W194" s="35"/>
      <c r="X194" s="35"/>
      <c r="Y194" s="35"/>
      <c r="Z194" s="35"/>
      <c r="AA194" s="35"/>
      <c r="AB194" s="35"/>
      <c r="AC194" s="35"/>
      <c r="AD194" s="35"/>
      <c r="AE194" s="35"/>
      <c r="AT194" s="18" t="s">
        <v>155</v>
      </c>
      <c r="AU194" s="18" t="s">
        <v>82</v>
      </c>
    </row>
    <row r="195" spans="1:65" s="2" customFormat="1" ht="16.5" customHeight="1">
      <c r="A195" s="35"/>
      <c r="B195" s="36"/>
      <c r="C195" s="188" t="s">
        <v>380</v>
      </c>
      <c r="D195" s="188" t="s">
        <v>148</v>
      </c>
      <c r="E195" s="189" t="s">
        <v>2240</v>
      </c>
      <c r="F195" s="190" t="s">
        <v>2241</v>
      </c>
      <c r="G195" s="191" t="s">
        <v>464</v>
      </c>
      <c r="H195" s="192">
        <v>2</v>
      </c>
      <c r="I195" s="193"/>
      <c r="J195" s="194">
        <f>ROUND(I195*H195,2)</f>
        <v>0</v>
      </c>
      <c r="K195" s="190" t="s">
        <v>2116</v>
      </c>
      <c r="L195" s="40"/>
      <c r="M195" s="195" t="s">
        <v>19</v>
      </c>
      <c r="N195" s="196" t="s">
        <v>43</v>
      </c>
      <c r="O195" s="65"/>
      <c r="P195" s="197">
        <f>O195*H195</f>
        <v>0</v>
      </c>
      <c r="Q195" s="197">
        <v>1.7600000000000001E-3</v>
      </c>
      <c r="R195" s="197">
        <f>Q195*H195</f>
        <v>3.5200000000000001E-3</v>
      </c>
      <c r="S195" s="197">
        <v>0</v>
      </c>
      <c r="T195" s="198">
        <f>S195*H195</f>
        <v>0</v>
      </c>
      <c r="U195" s="35"/>
      <c r="V195" s="35"/>
      <c r="W195" s="35"/>
      <c r="X195" s="35"/>
      <c r="Y195" s="35"/>
      <c r="Z195" s="35"/>
      <c r="AA195" s="35"/>
      <c r="AB195" s="35"/>
      <c r="AC195" s="35"/>
      <c r="AD195" s="35"/>
      <c r="AE195" s="35"/>
      <c r="AR195" s="199" t="s">
        <v>239</v>
      </c>
      <c r="AT195" s="199" t="s">
        <v>148</v>
      </c>
      <c r="AU195" s="199" t="s">
        <v>82</v>
      </c>
      <c r="AY195" s="18" t="s">
        <v>146</v>
      </c>
      <c r="BE195" s="200">
        <f>IF(N195="základní",J195,0)</f>
        <v>0</v>
      </c>
      <c r="BF195" s="200">
        <f>IF(N195="snížená",J195,0)</f>
        <v>0</v>
      </c>
      <c r="BG195" s="200">
        <f>IF(N195="zákl. přenesená",J195,0)</f>
        <v>0</v>
      </c>
      <c r="BH195" s="200">
        <f>IF(N195="sníž. přenesená",J195,0)</f>
        <v>0</v>
      </c>
      <c r="BI195" s="200">
        <f>IF(N195="nulová",J195,0)</f>
        <v>0</v>
      </c>
      <c r="BJ195" s="18" t="s">
        <v>80</v>
      </c>
      <c r="BK195" s="200">
        <f>ROUND(I195*H195,2)</f>
        <v>0</v>
      </c>
      <c r="BL195" s="18" t="s">
        <v>239</v>
      </c>
      <c r="BM195" s="199" t="s">
        <v>2242</v>
      </c>
    </row>
    <row r="196" spans="1:65" s="2" customFormat="1" ht="11.25">
      <c r="A196" s="35"/>
      <c r="B196" s="36"/>
      <c r="C196" s="37"/>
      <c r="D196" s="201" t="s">
        <v>155</v>
      </c>
      <c r="E196" s="37"/>
      <c r="F196" s="202" t="s">
        <v>2243</v>
      </c>
      <c r="G196" s="37"/>
      <c r="H196" s="37"/>
      <c r="I196" s="109"/>
      <c r="J196" s="37"/>
      <c r="K196" s="37"/>
      <c r="L196" s="40"/>
      <c r="M196" s="203"/>
      <c r="N196" s="204"/>
      <c r="O196" s="65"/>
      <c r="P196" s="65"/>
      <c r="Q196" s="65"/>
      <c r="R196" s="65"/>
      <c r="S196" s="65"/>
      <c r="T196" s="66"/>
      <c r="U196" s="35"/>
      <c r="V196" s="35"/>
      <c r="W196" s="35"/>
      <c r="X196" s="35"/>
      <c r="Y196" s="35"/>
      <c r="Z196" s="35"/>
      <c r="AA196" s="35"/>
      <c r="AB196" s="35"/>
      <c r="AC196" s="35"/>
      <c r="AD196" s="35"/>
      <c r="AE196" s="35"/>
      <c r="AT196" s="18" t="s">
        <v>155</v>
      </c>
      <c r="AU196" s="18" t="s">
        <v>82</v>
      </c>
    </row>
    <row r="197" spans="1:65" s="2" customFormat="1" ht="16.5" customHeight="1">
      <c r="A197" s="35"/>
      <c r="B197" s="36"/>
      <c r="C197" s="188" t="s">
        <v>390</v>
      </c>
      <c r="D197" s="188" t="s">
        <v>148</v>
      </c>
      <c r="E197" s="189" t="s">
        <v>2244</v>
      </c>
      <c r="F197" s="190" t="s">
        <v>2245</v>
      </c>
      <c r="G197" s="191" t="s">
        <v>464</v>
      </c>
      <c r="H197" s="192">
        <v>12</v>
      </c>
      <c r="I197" s="193"/>
      <c r="J197" s="194">
        <f>ROUND(I197*H197,2)</f>
        <v>0</v>
      </c>
      <c r="K197" s="190" t="s">
        <v>19</v>
      </c>
      <c r="L197" s="40"/>
      <c r="M197" s="195" t="s">
        <v>19</v>
      </c>
      <c r="N197" s="196" t="s">
        <v>43</v>
      </c>
      <c r="O197" s="65"/>
      <c r="P197" s="197">
        <f>O197*H197</f>
        <v>0</v>
      </c>
      <c r="Q197" s="197">
        <v>2.9E-4</v>
      </c>
      <c r="R197" s="197">
        <f>Q197*H197</f>
        <v>3.48E-3</v>
      </c>
      <c r="S197" s="197">
        <v>0</v>
      </c>
      <c r="T197" s="198">
        <f>S197*H197</f>
        <v>0</v>
      </c>
      <c r="U197" s="35"/>
      <c r="V197" s="35"/>
      <c r="W197" s="35"/>
      <c r="X197" s="35"/>
      <c r="Y197" s="35"/>
      <c r="Z197" s="35"/>
      <c r="AA197" s="35"/>
      <c r="AB197" s="35"/>
      <c r="AC197" s="35"/>
      <c r="AD197" s="35"/>
      <c r="AE197" s="35"/>
      <c r="AR197" s="199" t="s">
        <v>239</v>
      </c>
      <c r="AT197" s="199" t="s">
        <v>148</v>
      </c>
      <c r="AU197" s="199" t="s">
        <v>82</v>
      </c>
      <c r="AY197" s="18" t="s">
        <v>146</v>
      </c>
      <c r="BE197" s="200">
        <f>IF(N197="základní",J197,0)</f>
        <v>0</v>
      </c>
      <c r="BF197" s="200">
        <f>IF(N197="snížená",J197,0)</f>
        <v>0</v>
      </c>
      <c r="BG197" s="200">
        <f>IF(N197="zákl. přenesená",J197,0)</f>
        <v>0</v>
      </c>
      <c r="BH197" s="200">
        <f>IF(N197="sníž. přenesená",J197,0)</f>
        <v>0</v>
      </c>
      <c r="BI197" s="200">
        <f>IF(N197="nulová",J197,0)</f>
        <v>0</v>
      </c>
      <c r="BJ197" s="18" t="s">
        <v>80</v>
      </c>
      <c r="BK197" s="200">
        <f>ROUND(I197*H197,2)</f>
        <v>0</v>
      </c>
      <c r="BL197" s="18" t="s">
        <v>239</v>
      </c>
      <c r="BM197" s="199" t="s">
        <v>2246</v>
      </c>
    </row>
    <row r="198" spans="1:65" s="2" customFormat="1" ht="11.25">
      <c r="A198" s="35"/>
      <c r="B198" s="36"/>
      <c r="C198" s="37"/>
      <c r="D198" s="201" t="s">
        <v>155</v>
      </c>
      <c r="E198" s="37"/>
      <c r="F198" s="202" t="s">
        <v>2245</v>
      </c>
      <c r="G198" s="37"/>
      <c r="H198" s="37"/>
      <c r="I198" s="109"/>
      <c r="J198" s="37"/>
      <c r="K198" s="37"/>
      <c r="L198" s="40"/>
      <c r="M198" s="203"/>
      <c r="N198" s="204"/>
      <c r="O198" s="65"/>
      <c r="P198" s="65"/>
      <c r="Q198" s="65"/>
      <c r="R198" s="65"/>
      <c r="S198" s="65"/>
      <c r="T198" s="66"/>
      <c r="U198" s="35"/>
      <c r="V198" s="35"/>
      <c r="W198" s="35"/>
      <c r="X198" s="35"/>
      <c r="Y198" s="35"/>
      <c r="Z198" s="35"/>
      <c r="AA198" s="35"/>
      <c r="AB198" s="35"/>
      <c r="AC198" s="35"/>
      <c r="AD198" s="35"/>
      <c r="AE198" s="35"/>
      <c r="AT198" s="18" t="s">
        <v>155</v>
      </c>
      <c r="AU198" s="18" t="s">
        <v>82</v>
      </c>
    </row>
    <row r="199" spans="1:65" s="2" customFormat="1" ht="16.5" customHeight="1">
      <c r="A199" s="35"/>
      <c r="B199" s="36"/>
      <c r="C199" s="188" t="s">
        <v>396</v>
      </c>
      <c r="D199" s="188" t="s">
        <v>148</v>
      </c>
      <c r="E199" s="189" t="s">
        <v>2247</v>
      </c>
      <c r="F199" s="190" t="s">
        <v>2248</v>
      </c>
      <c r="G199" s="191" t="s">
        <v>464</v>
      </c>
      <c r="H199" s="192">
        <v>8</v>
      </c>
      <c r="I199" s="193"/>
      <c r="J199" s="194">
        <f>ROUND(I199*H199,2)</f>
        <v>0</v>
      </c>
      <c r="K199" s="190" t="s">
        <v>19</v>
      </c>
      <c r="L199" s="40"/>
      <c r="M199" s="195" t="s">
        <v>19</v>
      </c>
      <c r="N199" s="196" t="s">
        <v>43</v>
      </c>
      <c r="O199" s="65"/>
      <c r="P199" s="197">
        <f>O199*H199</f>
        <v>0</v>
      </c>
      <c r="Q199" s="197">
        <v>2.9E-4</v>
      </c>
      <c r="R199" s="197">
        <f>Q199*H199</f>
        <v>2.32E-3</v>
      </c>
      <c r="S199" s="197">
        <v>0</v>
      </c>
      <c r="T199" s="198">
        <f>S199*H199</f>
        <v>0</v>
      </c>
      <c r="U199" s="35"/>
      <c r="V199" s="35"/>
      <c r="W199" s="35"/>
      <c r="X199" s="35"/>
      <c r="Y199" s="35"/>
      <c r="Z199" s="35"/>
      <c r="AA199" s="35"/>
      <c r="AB199" s="35"/>
      <c r="AC199" s="35"/>
      <c r="AD199" s="35"/>
      <c r="AE199" s="35"/>
      <c r="AR199" s="199" t="s">
        <v>239</v>
      </c>
      <c r="AT199" s="199" t="s">
        <v>148</v>
      </c>
      <c r="AU199" s="199" t="s">
        <v>82</v>
      </c>
      <c r="AY199" s="18" t="s">
        <v>146</v>
      </c>
      <c r="BE199" s="200">
        <f>IF(N199="základní",J199,0)</f>
        <v>0</v>
      </c>
      <c r="BF199" s="200">
        <f>IF(N199="snížená",J199,0)</f>
        <v>0</v>
      </c>
      <c r="BG199" s="200">
        <f>IF(N199="zákl. přenesená",J199,0)</f>
        <v>0</v>
      </c>
      <c r="BH199" s="200">
        <f>IF(N199="sníž. přenesená",J199,0)</f>
        <v>0</v>
      </c>
      <c r="BI199" s="200">
        <f>IF(N199="nulová",J199,0)</f>
        <v>0</v>
      </c>
      <c r="BJ199" s="18" t="s">
        <v>80</v>
      </c>
      <c r="BK199" s="200">
        <f>ROUND(I199*H199,2)</f>
        <v>0</v>
      </c>
      <c r="BL199" s="18" t="s">
        <v>239</v>
      </c>
      <c r="BM199" s="199" t="s">
        <v>2249</v>
      </c>
    </row>
    <row r="200" spans="1:65" s="2" customFormat="1" ht="19.5">
      <c r="A200" s="35"/>
      <c r="B200" s="36"/>
      <c r="C200" s="37"/>
      <c r="D200" s="201" t="s">
        <v>155</v>
      </c>
      <c r="E200" s="37"/>
      <c r="F200" s="202" t="s">
        <v>2250</v>
      </c>
      <c r="G200" s="37"/>
      <c r="H200" s="37"/>
      <c r="I200" s="109"/>
      <c r="J200" s="37"/>
      <c r="K200" s="37"/>
      <c r="L200" s="40"/>
      <c r="M200" s="203"/>
      <c r="N200" s="204"/>
      <c r="O200" s="65"/>
      <c r="P200" s="65"/>
      <c r="Q200" s="65"/>
      <c r="R200" s="65"/>
      <c r="S200" s="65"/>
      <c r="T200" s="66"/>
      <c r="U200" s="35"/>
      <c r="V200" s="35"/>
      <c r="W200" s="35"/>
      <c r="X200" s="35"/>
      <c r="Y200" s="35"/>
      <c r="Z200" s="35"/>
      <c r="AA200" s="35"/>
      <c r="AB200" s="35"/>
      <c r="AC200" s="35"/>
      <c r="AD200" s="35"/>
      <c r="AE200" s="35"/>
      <c r="AT200" s="18" t="s">
        <v>155</v>
      </c>
      <c r="AU200" s="18" t="s">
        <v>82</v>
      </c>
    </row>
    <row r="201" spans="1:65" s="2" customFormat="1" ht="16.5" customHeight="1">
      <c r="A201" s="35"/>
      <c r="B201" s="36"/>
      <c r="C201" s="188" t="s">
        <v>402</v>
      </c>
      <c r="D201" s="188" t="s">
        <v>148</v>
      </c>
      <c r="E201" s="189" t="s">
        <v>2251</v>
      </c>
      <c r="F201" s="190" t="s">
        <v>2252</v>
      </c>
      <c r="G201" s="191" t="s">
        <v>464</v>
      </c>
      <c r="H201" s="192">
        <v>32</v>
      </c>
      <c r="I201" s="193"/>
      <c r="J201" s="194">
        <f>ROUND(I201*H201,2)</f>
        <v>0</v>
      </c>
      <c r="K201" s="190" t="s">
        <v>2116</v>
      </c>
      <c r="L201" s="40"/>
      <c r="M201" s="195" t="s">
        <v>19</v>
      </c>
      <c r="N201" s="196" t="s">
        <v>43</v>
      </c>
      <c r="O201" s="65"/>
      <c r="P201" s="197">
        <f>O201*H201</f>
        <v>0</v>
      </c>
      <c r="Q201" s="197">
        <v>3.5E-4</v>
      </c>
      <c r="R201" s="197">
        <f>Q201*H201</f>
        <v>1.12E-2</v>
      </c>
      <c r="S201" s="197">
        <v>0</v>
      </c>
      <c r="T201" s="198">
        <f>S201*H201</f>
        <v>0</v>
      </c>
      <c r="U201" s="35"/>
      <c r="V201" s="35"/>
      <c r="W201" s="35"/>
      <c r="X201" s="35"/>
      <c r="Y201" s="35"/>
      <c r="Z201" s="35"/>
      <c r="AA201" s="35"/>
      <c r="AB201" s="35"/>
      <c r="AC201" s="35"/>
      <c r="AD201" s="35"/>
      <c r="AE201" s="35"/>
      <c r="AR201" s="199" t="s">
        <v>239</v>
      </c>
      <c r="AT201" s="199" t="s">
        <v>148</v>
      </c>
      <c r="AU201" s="199" t="s">
        <v>82</v>
      </c>
      <c r="AY201" s="18" t="s">
        <v>146</v>
      </c>
      <c r="BE201" s="200">
        <f>IF(N201="základní",J201,0)</f>
        <v>0</v>
      </c>
      <c r="BF201" s="200">
        <f>IF(N201="snížená",J201,0)</f>
        <v>0</v>
      </c>
      <c r="BG201" s="200">
        <f>IF(N201="zákl. přenesená",J201,0)</f>
        <v>0</v>
      </c>
      <c r="BH201" s="200">
        <f>IF(N201="sníž. přenesená",J201,0)</f>
        <v>0</v>
      </c>
      <c r="BI201" s="200">
        <f>IF(N201="nulová",J201,0)</f>
        <v>0</v>
      </c>
      <c r="BJ201" s="18" t="s">
        <v>80</v>
      </c>
      <c r="BK201" s="200">
        <f>ROUND(I201*H201,2)</f>
        <v>0</v>
      </c>
      <c r="BL201" s="18" t="s">
        <v>239</v>
      </c>
      <c r="BM201" s="199" t="s">
        <v>2253</v>
      </c>
    </row>
    <row r="202" spans="1:65" s="2" customFormat="1" ht="11.25">
      <c r="A202" s="35"/>
      <c r="B202" s="36"/>
      <c r="C202" s="37"/>
      <c r="D202" s="201" t="s">
        <v>155</v>
      </c>
      <c r="E202" s="37"/>
      <c r="F202" s="202" t="s">
        <v>2254</v>
      </c>
      <c r="G202" s="37"/>
      <c r="H202" s="37"/>
      <c r="I202" s="109"/>
      <c r="J202" s="37"/>
      <c r="K202" s="37"/>
      <c r="L202" s="40"/>
      <c r="M202" s="203"/>
      <c r="N202" s="204"/>
      <c r="O202" s="65"/>
      <c r="P202" s="65"/>
      <c r="Q202" s="65"/>
      <c r="R202" s="65"/>
      <c r="S202" s="65"/>
      <c r="T202" s="66"/>
      <c r="U202" s="35"/>
      <c r="V202" s="35"/>
      <c r="W202" s="35"/>
      <c r="X202" s="35"/>
      <c r="Y202" s="35"/>
      <c r="Z202" s="35"/>
      <c r="AA202" s="35"/>
      <c r="AB202" s="35"/>
      <c r="AC202" s="35"/>
      <c r="AD202" s="35"/>
      <c r="AE202" s="35"/>
      <c r="AT202" s="18" t="s">
        <v>155</v>
      </c>
      <c r="AU202" s="18" t="s">
        <v>82</v>
      </c>
    </row>
    <row r="203" spans="1:65" s="2" customFormat="1" ht="16.5" customHeight="1">
      <c r="A203" s="35"/>
      <c r="B203" s="36"/>
      <c r="C203" s="188" t="s">
        <v>408</v>
      </c>
      <c r="D203" s="188" t="s">
        <v>148</v>
      </c>
      <c r="E203" s="189" t="s">
        <v>2255</v>
      </c>
      <c r="F203" s="190" t="s">
        <v>2256</v>
      </c>
      <c r="G203" s="191" t="s">
        <v>464</v>
      </c>
      <c r="H203" s="192">
        <v>2</v>
      </c>
      <c r="I203" s="193"/>
      <c r="J203" s="194">
        <f>ROUND(I203*H203,2)</f>
        <v>0</v>
      </c>
      <c r="K203" s="190" t="s">
        <v>2116</v>
      </c>
      <c r="L203" s="40"/>
      <c r="M203" s="195" t="s">
        <v>19</v>
      </c>
      <c r="N203" s="196" t="s">
        <v>43</v>
      </c>
      <c r="O203" s="65"/>
      <c r="P203" s="197">
        <f>O203*H203</f>
        <v>0</v>
      </c>
      <c r="Q203" s="197">
        <v>5.6999999999999998E-4</v>
      </c>
      <c r="R203" s="197">
        <f>Q203*H203</f>
        <v>1.14E-3</v>
      </c>
      <c r="S203" s="197">
        <v>0</v>
      </c>
      <c r="T203" s="198">
        <f>S203*H203</f>
        <v>0</v>
      </c>
      <c r="U203" s="35"/>
      <c r="V203" s="35"/>
      <c r="W203" s="35"/>
      <c r="X203" s="35"/>
      <c r="Y203" s="35"/>
      <c r="Z203" s="35"/>
      <c r="AA203" s="35"/>
      <c r="AB203" s="35"/>
      <c r="AC203" s="35"/>
      <c r="AD203" s="35"/>
      <c r="AE203" s="35"/>
      <c r="AR203" s="199" t="s">
        <v>239</v>
      </c>
      <c r="AT203" s="199" t="s">
        <v>148</v>
      </c>
      <c r="AU203" s="199" t="s">
        <v>82</v>
      </c>
      <c r="AY203" s="18" t="s">
        <v>146</v>
      </c>
      <c r="BE203" s="200">
        <f>IF(N203="základní",J203,0)</f>
        <v>0</v>
      </c>
      <c r="BF203" s="200">
        <f>IF(N203="snížená",J203,0)</f>
        <v>0</v>
      </c>
      <c r="BG203" s="200">
        <f>IF(N203="zákl. přenesená",J203,0)</f>
        <v>0</v>
      </c>
      <c r="BH203" s="200">
        <f>IF(N203="sníž. přenesená",J203,0)</f>
        <v>0</v>
      </c>
      <c r="BI203" s="200">
        <f>IF(N203="nulová",J203,0)</f>
        <v>0</v>
      </c>
      <c r="BJ203" s="18" t="s">
        <v>80</v>
      </c>
      <c r="BK203" s="200">
        <f>ROUND(I203*H203,2)</f>
        <v>0</v>
      </c>
      <c r="BL203" s="18" t="s">
        <v>239</v>
      </c>
      <c r="BM203" s="199" t="s">
        <v>2257</v>
      </c>
    </row>
    <row r="204" spans="1:65" s="2" customFormat="1" ht="11.25">
      <c r="A204" s="35"/>
      <c r="B204" s="36"/>
      <c r="C204" s="37"/>
      <c r="D204" s="201" t="s">
        <v>155</v>
      </c>
      <c r="E204" s="37"/>
      <c r="F204" s="202" t="s">
        <v>2258</v>
      </c>
      <c r="G204" s="37"/>
      <c r="H204" s="37"/>
      <c r="I204" s="109"/>
      <c r="J204" s="37"/>
      <c r="K204" s="37"/>
      <c r="L204" s="40"/>
      <c r="M204" s="203"/>
      <c r="N204" s="204"/>
      <c r="O204" s="65"/>
      <c r="P204" s="65"/>
      <c r="Q204" s="65"/>
      <c r="R204" s="65"/>
      <c r="S204" s="65"/>
      <c r="T204" s="66"/>
      <c r="U204" s="35"/>
      <c r="V204" s="35"/>
      <c r="W204" s="35"/>
      <c r="X204" s="35"/>
      <c r="Y204" s="35"/>
      <c r="Z204" s="35"/>
      <c r="AA204" s="35"/>
      <c r="AB204" s="35"/>
      <c r="AC204" s="35"/>
      <c r="AD204" s="35"/>
      <c r="AE204" s="35"/>
      <c r="AT204" s="18" t="s">
        <v>155</v>
      </c>
      <c r="AU204" s="18" t="s">
        <v>82</v>
      </c>
    </row>
    <row r="205" spans="1:65" s="2" customFormat="1" ht="16.5" customHeight="1">
      <c r="A205" s="35"/>
      <c r="B205" s="36"/>
      <c r="C205" s="188" t="s">
        <v>414</v>
      </c>
      <c r="D205" s="188" t="s">
        <v>148</v>
      </c>
      <c r="E205" s="189" t="s">
        <v>2259</v>
      </c>
      <c r="F205" s="190" t="s">
        <v>2260</v>
      </c>
      <c r="G205" s="191" t="s">
        <v>464</v>
      </c>
      <c r="H205" s="192">
        <v>22</v>
      </c>
      <c r="I205" s="193"/>
      <c r="J205" s="194">
        <f>ROUND(I205*H205,2)</f>
        <v>0</v>
      </c>
      <c r="K205" s="190" t="s">
        <v>2116</v>
      </c>
      <c r="L205" s="40"/>
      <c r="M205" s="195" t="s">
        <v>19</v>
      </c>
      <c r="N205" s="196" t="s">
        <v>43</v>
      </c>
      <c r="O205" s="65"/>
      <c r="P205" s="197">
        <f>O205*H205</f>
        <v>0</v>
      </c>
      <c r="Q205" s="197">
        <v>1.14E-3</v>
      </c>
      <c r="R205" s="197">
        <f>Q205*H205</f>
        <v>2.5079999999999998E-2</v>
      </c>
      <c r="S205" s="197">
        <v>0</v>
      </c>
      <c r="T205" s="198">
        <f>S205*H205</f>
        <v>0</v>
      </c>
      <c r="U205" s="35"/>
      <c r="V205" s="35"/>
      <c r="W205" s="35"/>
      <c r="X205" s="35"/>
      <c r="Y205" s="35"/>
      <c r="Z205" s="35"/>
      <c r="AA205" s="35"/>
      <c r="AB205" s="35"/>
      <c r="AC205" s="35"/>
      <c r="AD205" s="35"/>
      <c r="AE205" s="35"/>
      <c r="AR205" s="199" t="s">
        <v>239</v>
      </c>
      <c r="AT205" s="199" t="s">
        <v>148</v>
      </c>
      <c r="AU205" s="199" t="s">
        <v>82</v>
      </c>
      <c r="AY205" s="18" t="s">
        <v>146</v>
      </c>
      <c r="BE205" s="200">
        <f>IF(N205="základní",J205,0)</f>
        <v>0</v>
      </c>
      <c r="BF205" s="200">
        <f>IF(N205="snížená",J205,0)</f>
        <v>0</v>
      </c>
      <c r="BG205" s="200">
        <f>IF(N205="zákl. přenesená",J205,0)</f>
        <v>0</v>
      </c>
      <c r="BH205" s="200">
        <f>IF(N205="sníž. přenesená",J205,0)</f>
        <v>0</v>
      </c>
      <c r="BI205" s="200">
        <f>IF(N205="nulová",J205,0)</f>
        <v>0</v>
      </c>
      <c r="BJ205" s="18" t="s">
        <v>80</v>
      </c>
      <c r="BK205" s="200">
        <f>ROUND(I205*H205,2)</f>
        <v>0</v>
      </c>
      <c r="BL205" s="18" t="s">
        <v>239</v>
      </c>
      <c r="BM205" s="199" t="s">
        <v>2261</v>
      </c>
    </row>
    <row r="206" spans="1:65" s="2" customFormat="1" ht="11.25">
      <c r="A206" s="35"/>
      <c r="B206" s="36"/>
      <c r="C206" s="37"/>
      <c r="D206" s="201" t="s">
        <v>155</v>
      </c>
      <c r="E206" s="37"/>
      <c r="F206" s="202" t="s">
        <v>2262</v>
      </c>
      <c r="G206" s="37"/>
      <c r="H206" s="37"/>
      <c r="I206" s="109"/>
      <c r="J206" s="37"/>
      <c r="K206" s="37"/>
      <c r="L206" s="40"/>
      <c r="M206" s="203"/>
      <c r="N206" s="204"/>
      <c r="O206" s="65"/>
      <c r="P206" s="65"/>
      <c r="Q206" s="65"/>
      <c r="R206" s="65"/>
      <c r="S206" s="65"/>
      <c r="T206" s="66"/>
      <c r="U206" s="35"/>
      <c r="V206" s="35"/>
      <c r="W206" s="35"/>
      <c r="X206" s="35"/>
      <c r="Y206" s="35"/>
      <c r="Z206" s="35"/>
      <c r="AA206" s="35"/>
      <c r="AB206" s="35"/>
      <c r="AC206" s="35"/>
      <c r="AD206" s="35"/>
      <c r="AE206" s="35"/>
      <c r="AT206" s="18" t="s">
        <v>155</v>
      </c>
      <c r="AU206" s="18" t="s">
        <v>82</v>
      </c>
    </row>
    <row r="207" spans="1:65" s="2" customFormat="1" ht="16.5" customHeight="1">
      <c r="A207" s="35"/>
      <c r="B207" s="36"/>
      <c r="C207" s="188" t="s">
        <v>421</v>
      </c>
      <c r="D207" s="188" t="s">
        <v>148</v>
      </c>
      <c r="E207" s="189" t="s">
        <v>2263</v>
      </c>
      <c r="F207" s="190" t="s">
        <v>2264</v>
      </c>
      <c r="G207" s="191" t="s">
        <v>383</v>
      </c>
      <c r="H207" s="192">
        <v>19</v>
      </c>
      <c r="I207" s="193"/>
      <c r="J207" s="194">
        <f>ROUND(I207*H207,2)</f>
        <v>0</v>
      </c>
      <c r="K207" s="190" t="s">
        <v>2116</v>
      </c>
      <c r="L207" s="40"/>
      <c r="M207" s="195" t="s">
        <v>19</v>
      </c>
      <c r="N207" s="196" t="s">
        <v>43</v>
      </c>
      <c r="O207" s="65"/>
      <c r="P207" s="197">
        <f>O207*H207</f>
        <v>0</v>
      </c>
      <c r="Q207" s="197">
        <v>0</v>
      </c>
      <c r="R207" s="197">
        <f>Q207*H207</f>
        <v>0</v>
      </c>
      <c r="S207" s="197">
        <v>0</v>
      </c>
      <c r="T207" s="198">
        <f>S207*H207</f>
        <v>0</v>
      </c>
      <c r="U207" s="35"/>
      <c r="V207" s="35"/>
      <c r="W207" s="35"/>
      <c r="X207" s="35"/>
      <c r="Y207" s="35"/>
      <c r="Z207" s="35"/>
      <c r="AA207" s="35"/>
      <c r="AB207" s="35"/>
      <c r="AC207" s="35"/>
      <c r="AD207" s="35"/>
      <c r="AE207" s="35"/>
      <c r="AR207" s="199" t="s">
        <v>239</v>
      </c>
      <c r="AT207" s="199" t="s">
        <v>148</v>
      </c>
      <c r="AU207" s="199" t="s">
        <v>82</v>
      </c>
      <c r="AY207" s="18" t="s">
        <v>146</v>
      </c>
      <c r="BE207" s="200">
        <f>IF(N207="základní",J207,0)</f>
        <v>0</v>
      </c>
      <c r="BF207" s="200">
        <f>IF(N207="snížená",J207,0)</f>
        <v>0</v>
      </c>
      <c r="BG207" s="200">
        <f>IF(N207="zákl. přenesená",J207,0)</f>
        <v>0</v>
      </c>
      <c r="BH207" s="200">
        <f>IF(N207="sníž. přenesená",J207,0)</f>
        <v>0</v>
      </c>
      <c r="BI207" s="200">
        <f>IF(N207="nulová",J207,0)</f>
        <v>0</v>
      </c>
      <c r="BJ207" s="18" t="s">
        <v>80</v>
      </c>
      <c r="BK207" s="200">
        <f>ROUND(I207*H207,2)</f>
        <v>0</v>
      </c>
      <c r="BL207" s="18" t="s">
        <v>239</v>
      </c>
      <c r="BM207" s="199" t="s">
        <v>2265</v>
      </c>
    </row>
    <row r="208" spans="1:65" s="2" customFormat="1" ht="11.25">
      <c r="A208" s="35"/>
      <c r="B208" s="36"/>
      <c r="C208" s="37"/>
      <c r="D208" s="201" t="s">
        <v>155</v>
      </c>
      <c r="E208" s="37"/>
      <c r="F208" s="202" t="s">
        <v>2266</v>
      </c>
      <c r="G208" s="37"/>
      <c r="H208" s="37"/>
      <c r="I208" s="109"/>
      <c r="J208" s="37"/>
      <c r="K208" s="37"/>
      <c r="L208" s="40"/>
      <c r="M208" s="203"/>
      <c r="N208" s="204"/>
      <c r="O208" s="65"/>
      <c r="P208" s="65"/>
      <c r="Q208" s="65"/>
      <c r="R208" s="65"/>
      <c r="S208" s="65"/>
      <c r="T208" s="66"/>
      <c r="U208" s="35"/>
      <c r="V208" s="35"/>
      <c r="W208" s="35"/>
      <c r="X208" s="35"/>
      <c r="Y208" s="35"/>
      <c r="Z208" s="35"/>
      <c r="AA208" s="35"/>
      <c r="AB208" s="35"/>
      <c r="AC208" s="35"/>
      <c r="AD208" s="35"/>
      <c r="AE208" s="35"/>
      <c r="AT208" s="18" t="s">
        <v>155</v>
      </c>
      <c r="AU208" s="18" t="s">
        <v>82</v>
      </c>
    </row>
    <row r="209" spans="1:65" s="2" customFormat="1" ht="16.5" customHeight="1">
      <c r="A209" s="35"/>
      <c r="B209" s="36"/>
      <c r="C209" s="188" t="s">
        <v>427</v>
      </c>
      <c r="D209" s="188" t="s">
        <v>148</v>
      </c>
      <c r="E209" s="189" t="s">
        <v>2267</v>
      </c>
      <c r="F209" s="190" t="s">
        <v>2268</v>
      </c>
      <c r="G209" s="191" t="s">
        <v>383</v>
      </c>
      <c r="H209" s="192">
        <v>5</v>
      </c>
      <c r="I209" s="193"/>
      <c r="J209" s="194">
        <f>ROUND(I209*H209,2)</f>
        <v>0</v>
      </c>
      <c r="K209" s="190" t="s">
        <v>2116</v>
      </c>
      <c r="L209" s="40"/>
      <c r="M209" s="195" t="s">
        <v>19</v>
      </c>
      <c r="N209" s="196" t="s">
        <v>43</v>
      </c>
      <c r="O209" s="65"/>
      <c r="P209" s="197">
        <f>O209*H209</f>
        <v>0</v>
      </c>
      <c r="Q209" s="197">
        <v>0</v>
      </c>
      <c r="R209" s="197">
        <f>Q209*H209</f>
        <v>0</v>
      </c>
      <c r="S209" s="197">
        <v>0</v>
      </c>
      <c r="T209" s="198">
        <f>S209*H209</f>
        <v>0</v>
      </c>
      <c r="U209" s="35"/>
      <c r="V209" s="35"/>
      <c r="W209" s="35"/>
      <c r="X209" s="35"/>
      <c r="Y209" s="35"/>
      <c r="Z209" s="35"/>
      <c r="AA209" s="35"/>
      <c r="AB209" s="35"/>
      <c r="AC209" s="35"/>
      <c r="AD209" s="35"/>
      <c r="AE209" s="35"/>
      <c r="AR209" s="199" t="s">
        <v>239</v>
      </c>
      <c r="AT209" s="199" t="s">
        <v>148</v>
      </c>
      <c r="AU209" s="199" t="s">
        <v>82</v>
      </c>
      <c r="AY209" s="18" t="s">
        <v>146</v>
      </c>
      <c r="BE209" s="200">
        <f>IF(N209="základní",J209,0)</f>
        <v>0</v>
      </c>
      <c r="BF209" s="200">
        <f>IF(N209="snížená",J209,0)</f>
        <v>0</v>
      </c>
      <c r="BG209" s="200">
        <f>IF(N209="zákl. přenesená",J209,0)</f>
        <v>0</v>
      </c>
      <c r="BH209" s="200">
        <f>IF(N209="sníž. přenesená",J209,0)</f>
        <v>0</v>
      </c>
      <c r="BI209" s="200">
        <f>IF(N209="nulová",J209,0)</f>
        <v>0</v>
      </c>
      <c r="BJ209" s="18" t="s">
        <v>80</v>
      </c>
      <c r="BK209" s="200">
        <f>ROUND(I209*H209,2)</f>
        <v>0</v>
      </c>
      <c r="BL209" s="18" t="s">
        <v>239</v>
      </c>
      <c r="BM209" s="199" t="s">
        <v>2269</v>
      </c>
    </row>
    <row r="210" spans="1:65" s="2" customFormat="1" ht="11.25">
      <c r="A210" s="35"/>
      <c r="B210" s="36"/>
      <c r="C210" s="37"/>
      <c r="D210" s="201" t="s">
        <v>155</v>
      </c>
      <c r="E210" s="37"/>
      <c r="F210" s="202" t="s">
        <v>2270</v>
      </c>
      <c r="G210" s="37"/>
      <c r="H210" s="37"/>
      <c r="I210" s="109"/>
      <c r="J210" s="37"/>
      <c r="K210" s="37"/>
      <c r="L210" s="40"/>
      <c r="M210" s="203"/>
      <c r="N210" s="204"/>
      <c r="O210" s="65"/>
      <c r="P210" s="65"/>
      <c r="Q210" s="65"/>
      <c r="R210" s="65"/>
      <c r="S210" s="65"/>
      <c r="T210" s="66"/>
      <c r="U210" s="35"/>
      <c r="V210" s="35"/>
      <c r="W210" s="35"/>
      <c r="X210" s="35"/>
      <c r="Y210" s="35"/>
      <c r="Z210" s="35"/>
      <c r="AA210" s="35"/>
      <c r="AB210" s="35"/>
      <c r="AC210" s="35"/>
      <c r="AD210" s="35"/>
      <c r="AE210" s="35"/>
      <c r="AT210" s="18" t="s">
        <v>155</v>
      </c>
      <c r="AU210" s="18" t="s">
        <v>82</v>
      </c>
    </row>
    <row r="211" spans="1:65" s="2" customFormat="1" ht="16.5" customHeight="1">
      <c r="A211" s="35"/>
      <c r="B211" s="36"/>
      <c r="C211" s="188" t="s">
        <v>433</v>
      </c>
      <c r="D211" s="188" t="s">
        <v>148</v>
      </c>
      <c r="E211" s="189" t="s">
        <v>2271</v>
      </c>
      <c r="F211" s="190" t="s">
        <v>2272</v>
      </c>
      <c r="G211" s="191" t="s">
        <v>383</v>
      </c>
      <c r="H211" s="192">
        <v>1</v>
      </c>
      <c r="I211" s="193"/>
      <c r="J211" s="194">
        <f>ROUND(I211*H211,2)</f>
        <v>0</v>
      </c>
      <c r="K211" s="190" t="s">
        <v>2116</v>
      </c>
      <c r="L211" s="40"/>
      <c r="M211" s="195" t="s">
        <v>19</v>
      </c>
      <c r="N211" s="196" t="s">
        <v>43</v>
      </c>
      <c r="O211" s="65"/>
      <c r="P211" s="197">
        <f>O211*H211</f>
        <v>0</v>
      </c>
      <c r="Q211" s="197">
        <v>8.9999999999999998E-4</v>
      </c>
      <c r="R211" s="197">
        <f>Q211*H211</f>
        <v>8.9999999999999998E-4</v>
      </c>
      <c r="S211" s="197">
        <v>0</v>
      </c>
      <c r="T211" s="198">
        <f>S211*H211</f>
        <v>0</v>
      </c>
      <c r="U211" s="35"/>
      <c r="V211" s="35"/>
      <c r="W211" s="35"/>
      <c r="X211" s="35"/>
      <c r="Y211" s="35"/>
      <c r="Z211" s="35"/>
      <c r="AA211" s="35"/>
      <c r="AB211" s="35"/>
      <c r="AC211" s="35"/>
      <c r="AD211" s="35"/>
      <c r="AE211" s="35"/>
      <c r="AR211" s="199" t="s">
        <v>239</v>
      </c>
      <c r="AT211" s="199" t="s">
        <v>148</v>
      </c>
      <c r="AU211" s="199" t="s">
        <v>82</v>
      </c>
      <c r="AY211" s="18" t="s">
        <v>146</v>
      </c>
      <c r="BE211" s="200">
        <f>IF(N211="základní",J211,0)</f>
        <v>0</v>
      </c>
      <c r="BF211" s="200">
        <f>IF(N211="snížená",J211,0)</f>
        <v>0</v>
      </c>
      <c r="BG211" s="200">
        <f>IF(N211="zákl. přenesená",J211,0)</f>
        <v>0</v>
      </c>
      <c r="BH211" s="200">
        <f>IF(N211="sníž. přenesená",J211,0)</f>
        <v>0</v>
      </c>
      <c r="BI211" s="200">
        <f>IF(N211="nulová",J211,0)</f>
        <v>0</v>
      </c>
      <c r="BJ211" s="18" t="s">
        <v>80</v>
      </c>
      <c r="BK211" s="200">
        <f>ROUND(I211*H211,2)</f>
        <v>0</v>
      </c>
      <c r="BL211" s="18" t="s">
        <v>239</v>
      </c>
      <c r="BM211" s="199" t="s">
        <v>2273</v>
      </c>
    </row>
    <row r="212" spans="1:65" s="2" customFormat="1" ht="11.25">
      <c r="A212" s="35"/>
      <c r="B212" s="36"/>
      <c r="C212" s="37"/>
      <c r="D212" s="201" t="s">
        <v>155</v>
      </c>
      <c r="E212" s="37"/>
      <c r="F212" s="202" t="s">
        <v>2274</v>
      </c>
      <c r="G212" s="37"/>
      <c r="H212" s="37"/>
      <c r="I212" s="109"/>
      <c r="J212" s="37"/>
      <c r="K212" s="37"/>
      <c r="L212" s="40"/>
      <c r="M212" s="203"/>
      <c r="N212" s="204"/>
      <c r="O212" s="65"/>
      <c r="P212" s="65"/>
      <c r="Q212" s="65"/>
      <c r="R212" s="65"/>
      <c r="S212" s="65"/>
      <c r="T212" s="66"/>
      <c r="U212" s="35"/>
      <c r="V212" s="35"/>
      <c r="W212" s="35"/>
      <c r="X212" s="35"/>
      <c r="Y212" s="35"/>
      <c r="Z212" s="35"/>
      <c r="AA212" s="35"/>
      <c r="AB212" s="35"/>
      <c r="AC212" s="35"/>
      <c r="AD212" s="35"/>
      <c r="AE212" s="35"/>
      <c r="AT212" s="18" t="s">
        <v>155</v>
      </c>
      <c r="AU212" s="18" t="s">
        <v>82</v>
      </c>
    </row>
    <row r="213" spans="1:65" s="2" customFormat="1" ht="16.5" customHeight="1">
      <c r="A213" s="35"/>
      <c r="B213" s="36"/>
      <c r="C213" s="188" t="s">
        <v>439</v>
      </c>
      <c r="D213" s="188" t="s">
        <v>148</v>
      </c>
      <c r="E213" s="189" t="s">
        <v>2275</v>
      </c>
      <c r="F213" s="190" t="s">
        <v>2276</v>
      </c>
      <c r="G213" s="191" t="s">
        <v>383</v>
      </c>
      <c r="H213" s="192">
        <v>2</v>
      </c>
      <c r="I213" s="193"/>
      <c r="J213" s="194">
        <f>ROUND(I213*H213,2)</f>
        <v>0</v>
      </c>
      <c r="K213" s="190" t="s">
        <v>19</v>
      </c>
      <c r="L213" s="40"/>
      <c r="M213" s="195" t="s">
        <v>19</v>
      </c>
      <c r="N213" s="196" t="s">
        <v>43</v>
      </c>
      <c r="O213" s="65"/>
      <c r="P213" s="197">
        <f>O213*H213</f>
        <v>0</v>
      </c>
      <c r="Q213" s="197">
        <v>3.4000000000000002E-4</v>
      </c>
      <c r="R213" s="197">
        <f>Q213*H213</f>
        <v>6.8000000000000005E-4</v>
      </c>
      <c r="S213" s="197">
        <v>0</v>
      </c>
      <c r="T213" s="198">
        <f>S213*H213</f>
        <v>0</v>
      </c>
      <c r="U213" s="35"/>
      <c r="V213" s="35"/>
      <c r="W213" s="35"/>
      <c r="X213" s="35"/>
      <c r="Y213" s="35"/>
      <c r="Z213" s="35"/>
      <c r="AA213" s="35"/>
      <c r="AB213" s="35"/>
      <c r="AC213" s="35"/>
      <c r="AD213" s="35"/>
      <c r="AE213" s="35"/>
      <c r="AR213" s="199" t="s">
        <v>239</v>
      </c>
      <c r="AT213" s="199" t="s">
        <v>148</v>
      </c>
      <c r="AU213" s="199" t="s">
        <v>82</v>
      </c>
      <c r="AY213" s="18" t="s">
        <v>146</v>
      </c>
      <c r="BE213" s="200">
        <f>IF(N213="základní",J213,0)</f>
        <v>0</v>
      </c>
      <c r="BF213" s="200">
        <f>IF(N213="snížená",J213,0)</f>
        <v>0</v>
      </c>
      <c r="BG213" s="200">
        <f>IF(N213="zákl. přenesená",J213,0)</f>
        <v>0</v>
      </c>
      <c r="BH213" s="200">
        <f>IF(N213="sníž. přenesená",J213,0)</f>
        <v>0</v>
      </c>
      <c r="BI213" s="200">
        <f>IF(N213="nulová",J213,0)</f>
        <v>0</v>
      </c>
      <c r="BJ213" s="18" t="s">
        <v>80</v>
      </c>
      <c r="BK213" s="200">
        <f>ROUND(I213*H213,2)</f>
        <v>0</v>
      </c>
      <c r="BL213" s="18" t="s">
        <v>239</v>
      </c>
      <c r="BM213" s="199" t="s">
        <v>2277</v>
      </c>
    </row>
    <row r="214" spans="1:65" s="2" customFormat="1" ht="19.5">
      <c r="A214" s="35"/>
      <c r="B214" s="36"/>
      <c r="C214" s="37"/>
      <c r="D214" s="201" t="s">
        <v>155</v>
      </c>
      <c r="E214" s="37"/>
      <c r="F214" s="202" t="s">
        <v>2278</v>
      </c>
      <c r="G214" s="37"/>
      <c r="H214" s="37"/>
      <c r="I214" s="109"/>
      <c r="J214" s="37"/>
      <c r="K214" s="37"/>
      <c r="L214" s="40"/>
      <c r="M214" s="203"/>
      <c r="N214" s="204"/>
      <c r="O214" s="65"/>
      <c r="P214" s="65"/>
      <c r="Q214" s="65"/>
      <c r="R214" s="65"/>
      <c r="S214" s="65"/>
      <c r="T214" s="66"/>
      <c r="U214" s="35"/>
      <c r="V214" s="35"/>
      <c r="W214" s="35"/>
      <c r="X214" s="35"/>
      <c r="Y214" s="35"/>
      <c r="Z214" s="35"/>
      <c r="AA214" s="35"/>
      <c r="AB214" s="35"/>
      <c r="AC214" s="35"/>
      <c r="AD214" s="35"/>
      <c r="AE214" s="35"/>
      <c r="AT214" s="18" t="s">
        <v>155</v>
      </c>
      <c r="AU214" s="18" t="s">
        <v>82</v>
      </c>
    </row>
    <row r="215" spans="1:65" s="2" customFormat="1" ht="16.5" customHeight="1">
      <c r="A215" s="35"/>
      <c r="B215" s="36"/>
      <c r="C215" s="188" t="s">
        <v>445</v>
      </c>
      <c r="D215" s="188" t="s">
        <v>148</v>
      </c>
      <c r="E215" s="189" t="s">
        <v>2279</v>
      </c>
      <c r="F215" s="190" t="s">
        <v>2280</v>
      </c>
      <c r="G215" s="191" t="s">
        <v>383</v>
      </c>
      <c r="H215" s="192">
        <v>1</v>
      </c>
      <c r="I215" s="193"/>
      <c r="J215" s="194">
        <f>ROUND(I215*H215,2)</f>
        <v>0</v>
      </c>
      <c r="K215" s="190" t="s">
        <v>2116</v>
      </c>
      <c r="L215" s="40"/>
      <c r="M215" s="195" t="s">
        <v>19</v>
      </c>
      <c r="N215" s="196" t="s">
        <v>43</v>
      </c>
      <c r="O215" s="65"/>
      <c r="P215" s="197">
        <f>O215*H215</f>
        <v>0</v>
      </c>
      <c r="Q215" s="197">
        <v>1.5E-3</v>
      </c>
      <c r="R215" s="197">
        <f>Q215*H215</f>
        <v>1.5E-3</v>
      </c>
      <c r="S215" s="197">
        <v>0</v>
      </c>
      <c r="T215" s="198">
        <f>S215*H215</f>
        <v>0</v>
      </c>
      <c r="U215" s="35"/>
      <c r="V215" s="35"/>
      <c r="W215" s="35"/>
      <c r="X215" s="35"/>
      <c r="Y215" s="35"/>
      <c r="Z215" s="35"/>
      <c r="AA215" s="35"/>
      <c r="AB215" s="35"/>
      <c r="AC215" s="35"/>
      <c r="AD215" s="35"/>
      <c r="AE215" s="35"/>
      <c r="AR215" s="199" t="s">
        <v>239</v>
      </c>
      <c r="AT215" s="199" t="s">
        <v>148</v>
      </c>
      <c r="AU215" s="199" t="s">
        <v>82</v>
      </c>
      <c r="AY215" s="18" t="s">
        <v>146</v>
      </c>
      <c r="BE215" s="200">
        <f>IF(N215="základní",J215,0)</f>
        <v>0</v>
      </c>
      <c r="BF215" s="200">
        <f>IF(N215="snížená",J215,0)</f>
        <v>0</v>
      </c>
      <c r="BG215" s="200">
        <f>IF(N215="zákl. přenesená",J215,0)</f>
        <v>0</v>
      </c>
      <c r="BH215" s="200">
        <f>IF(N215="sníž. přenesená",J215,0)</f>
        <v>0</v>
      </c>
      <c r="BI215" s="200">
        <f>IF(N215="nulová",J215,0)</f>
        <v>0</v>
      </c>
      <c r="BJ215" s="18" t="s">
        <v>80</v>
      </c>
      <c r="BK215" s="200">
        <f>ROUND(I215*H215,2)</f>
        <v>0</v>
      </c>
      <c r="BL215" s="18" t="s">
        <v>239</v>
      </c>
      <c r="BM215" s="199" t="s">
        <v>2281</v>
      </c>
    </row>
    <row r="216" spans="1:65" s="2" customFormat="1" ht="11.25">
      <c r="A216" s="35"/>
      <c r="B216" s="36"/>
      <c r="C216" s="37"/>
      <c r="D216" s="201" t="s">
        <v>155</v>
      </c>
      <c r="E216" s="37"/>
      <c r="F216" s="202" t="s">
        <v>2282</v>
      </c>
      <c r="G216" s="37"/>
      <c r="H216" s="37"/>
      <c r="I216" s="109"/>
      <c r="J216" s="37"/>
      <c r="K216" s="37"/>
      <c r="L216" s="40"/>
      <c r="M216" s="203"/>
      <c r="N216" s="204"/>
      <c r="O216" s="65"/>
      <c r="P216" s="65"/>
      <c r="Q216" s="65"/>
      <c r="R216" s="65"/>
      <c r="S216" s="65"/>
      <c r="T216" s="66"/>
      <c r="U216" s="35"/>
      <c r="V216" s="35"/>
      <c r="W216" s="35"/>
      <c r="X216" s="35"/>
      <c r="Y216" s="35"/>
      <c r="Z216" s="35"/>
      <c r="AA216" s="35"/>
      <c r="AB216" s="35"/>
      <c r="AC216" s="35"/>
      <c r="AD216" s="35"/>
      <c r="AE216" s="35"/>
      <c r="AT216" s="18" t="s">
        <v>155</v>
      </c>
      <c r="AU216" s="18" t="s">
        <v>82</v>
      </c>
    </row>
    <row r="217" spans="1:65" s="2" customFormat="1" ht="16.5" customHeight="1">
      <c r="A217" s="35"/>
      <c r="B217" s="36"/>
      <c r="C217" s="188" t="s">
        <v>452</v>
      </c>
      <c r="D217" s="188" t="s">
        <v>148</v>
      </c>
      <c r="E217" s="189" t="s">
        <v>2283</v>
      </c>
      <c r="F217" s="190" t="s">
        <v>2284</v>
      </c>
      <c r="G217" s="191" t="s">
        <v>383</v>
      </c>
      <c r="H217" s="192">
        <v>2</v>
      </c>
      <c r="I217" s="193"/>
      <c r="J217" s="194">
        <f>ROUND(I217*H217,2)</f>
        <v>0</v>
      </c>
      <c r="K217" s="190" t="s">
        <v>2116</v>
      </c>
      <c r="L217" s="40"/>
      <c r="M217" s="195" t="s">
        <v>19</v>
      </c>
      <c r="N217" s="196" t="s">
        <v>43</v>
      </c>
      <c r="O217" s="65"/>
      <c r="P217" s="197">
        <f>O217*H217</f>
        <v>0</v>
      </c>
      <c r="Q217" s="197">
        <v>1.7000000000000001E-4</v>
      </c>
      <c r="R217" s="197">
        <f>Q217*H217</f>
        <v>3.4000000000000002E-4</v>
      </c>
      <c r="S217" s="197">
        <v>0</v>
      </c>
      <c r="T217" s="198">
        <f>S217*H217</f>
        <v>0</v>
      </c>
      <c r="U217" s="35"/>
      <c r="V217" s="35"/>
      <c r="W217" s="35"/>
      <c r="X217" s="35"/>
      <c r="Y217" s="35"/>
      <c r="Z217" s="35"/>
      <c r="AA217" s="35"/>
      <c r="AB217" s="35"/>
      <c r="AC217" s="35"/>
      <c r="AD217" s="35"/>
      <c r="AE217" s="35"/>
      <c r="AR217" s="199" t="s">
        <v>239</v>
      </c>
      <c r="AT217" s="199" t="s">
        <v>148</v>
      </c>
      <c r="AU217" s="199" t="s">
        <v>82</v>
      </c>
      <c r="AY217" s="18" t="s">
        <v>146</v>
      </c>
      <c r="BE217" s="200">
        <f>IF(N217="základní",J217,0)</f>
        <v>0</v>
      </c>
      <c r="BF217" s="200">
        <f>IF(N217="snížená",J217,0)</f>
        <v>0</v>
      </c>
      <c r="BG217" s="200">
        <f>IF(N217="zákl. přenesená",J217,0)</f>
        <v>0</v>
      </c>
      <c r="BH217" s="200">
        <f>IF(N217="sníž. přenesená",J217,0)</f>
        <v>0</v>
      </c>
      <c r="BI217" s="200">
        <f>IF(N217="nulová",J217,0)</f>
        <v>0</v>
      </c>
      <c r="BJ217" s="18" t="s">
        <v>80</v>
      </c>
      <c r="BK217" s="200">
        <f>ROUND(I217*H217,2)</f>
        <v>0</v>
      </c>
      <c r="BL217" s="18" t="s">
        <v>239</v>
      </c>
      <c r="BM217" s="199" t="s">
        <v>2285</v>
      </c>
    </row>
    <row r="218" spans="1:65" s="2" customFormat="1" ht="11.25">
      <c r="A218" s="35"/>
      <c r="B218" s="36"/>
      <c r="C218" s="37"/>
      <c r="D218" s="201" t="s">
        <v>155</v>
      </c>
      <c r="E218" s="37"/>
      <c r="F218" s="202" t="s">
        <v>2286</v>
      </c>
      <c r="G218" s="37"/>
      <c r="H218" s="37"/>
      <c r="I218" s="109"/>
      <c r="J218" s="37"/>
      <c r="K218" s="37"/>
      <c r="L218" s="40"/>
      <c r="M218" s="203"/>
      <c r="N218" s="204"/>
      <c r="O218" s="65"/>
      <c r="P218" s="65"/>
      <c r="Q218" s="65"/>
      <c r="R218" s="65"/>
      <c r="S218" s="65"/>
      <c r="T218" s="66"/>
      <c r="U218" s="35"/>
      <c r="V218" s="35"/>
      <c r="W218" s="35"/>
      <c r="X218" s="35"/>
      <c r="Y218" s="35"/>
      <c r="Z218" s="35"/>
      <c r="AA218" s="35"/>
      <c r="AB218" s="35"/>
      <c r="AC218" s="35"/>
      <c r="AD218" s="35"/>
      <c r="AE218" s="35"/>
      <c r="AT218" s="18" t="s">
        <v>155</v>
      </c>
      <c r="AU218" s="18" t="s">
        <v>82</v>
      </c>
    </row>
    <row r="219" spans="1:65" s="2" customFormat="1" ht="16.5" customHeight="1">
      <c r="A219" s="35"/>
      <c r="B219" s="36"/>
      <c r="C219" s="188" t="s">
        <v>461</v>
      </c>
      <c r="D219" s="188" t="s">
        <v>148</v>
      </c>
      <c r="E219" s="189" t="s">
        <v>2287</v>
      </c>
      <c r="F219" s="190" t="s">
        <v>2288</v>
      </c>
      <c r="G219" s="191" t="s">
        <v>464</v>
      </c>
      <c r="H219" s="192">
        <v>89</v>
      </c>
      <c r="I219" s="193"/>
      <c r="J219" s="194">
        <f>ROUND(I219*H219,2)</f>
        <v>0</v>
      </c>
      <c r="K219" s="190" t="s">
        <v>2116</v>
      </c>
      <c r="L219" s="40"/>
      <c r="M219" s="195" t="s">
        <v>19</v>
      </c>
      <c r="N219" s="196" t="s">
        <v>43</v>
      </c>
      <c r="O219" s="65"/>
      <c r="P219" s="197">
        <f>O219*H219</f>
        <v>0</v>
      </c>
      <c r="Q219" s="197">
        <v>0</v>
      </c>
      <c r="R219" s="197">
        <f>Q219*H219</f>
        <v>0</v>
      </c>
      <c r="S219" s="197">
        <v>0</v>
      </c>
      <c r="T219" s="198">
        <f>S219*H219</f>
        <v>0</v>
      </c>
      <c r="U219" s="35"/>
      <c r="V219" s="35"/>
      <c r="W219" s="35"/>
      <c r="X219" s="35"/>
      <c r="Y219" s="35"/>
      <c r="Z219" s="35"/>
      <c r="AA219" s="35"/>
      <c r="AB219" s="35"/>
      <c r="AC219" s="35"/>
      <c r="AD219" s="35"/>
      <c r="AE219" s="35"/>
      <c r="AR219" s="199" t="s">
        <v>239</v>
      </c>
      <c r="AT219" s="199" t="s">
        <v>148</v>
      </c>
      <c r="AU219" s="199" t="s">
        <v>82</v>
      </c>
      <c r="AY219" s="18" t="s">
        <v>146</v>
      </c>
      <c r="BE219" s="200">
        <f>IF(N219="základní",J219,0)</f>
        <v>0</v>
      </c>
      <c r="BF219" s="200">
        <f>IF(N219="snížená",J219,0)</f>
        <v>0</v>
      </c>
      <c r="BG219" s="200">
        <f>IF(N219="zákl. přenesená",J219,0)</f>
        <v>0</v>
      </c>
      <c r="BH219" s="200">
        <f>IF(N219="sníž. přenesená",J219,0)</f>
        <v>0</v>
      </c>
      <c r="BI219" s="200">
        <f>IF(N219="nulová",J219,0)</f>
        <v>0</v>
      </c>
      <c r="BJ219" s="18" t="s">
        <v>80</v>
      </c>
      <c r="BK219" s="200">
        <f>ROUND(I219*H219,2)</f>
        <v>0</v>
      </c>
      <c r="BL219" s="18" t="s">
        <v>239</v>
      </c>
      <c r="BM219" s="199" t="s">
        <v>2289</v>
      </c>
    </row>
    <row r="220" spans="1:65" s="2" customFormat="1" ht="11.25">
      <c r="A220" s="35"/>
      <c r="B220" s="36"/>
      <c r="C220" s="37"/>
      <c r="D220" s="201" t="s">
        <v>155</v>
      </c>
      <c r="E220" s="37"/>
      <c r="F220" s="202" t="s">
        <v>2290</v>
      </c>
      <c r="G220" s="37"/>
      <c r="H220" s="37"/>
      <c r="I220" s="109"/>
      <c r="J220" s="37"/>
      <c r="K220" s="37"/>
      <c r="L220" s="40"/>
      <c r="M220" s="203"/>
      <c r="N220" s="204"/>
      <c r="O220" s="65"/>
      <c r="P220" s="65"/>
      <c r="Q220" s="65"/>
      <c r="R220" s="65"/>
      <c r="S220" s="65"/>
      <c r="T220" s="66"/>
      <c r="U220" s="35"/>
      <c r="V220" s="35"/>
      <c r="W220" s="35"/>
      <c r="X220" s="35"/>
      <c r="Y220" s="35"/>
      <c r="Z220" s="35"/>
      <c r="AA220" s="35"/>
      <c r="AB220" s="35"/>
      <c r="AC220" s="35"/>
      <c r="AD220" s="35"/>
      <c r="AE220" s="35"/>
      <c r="AT220" s="18" t="s">
        <v>155</v>
      </c>
      <c r="AU220" s="18" t="s">
        <v>82</v>
      </c>
    </row>
    <row r="221" spans="1:65" s="2" customFormat="1" ht="16.5" customHeight="1">
      <c r="A221" s="35"/>
      <c r="B221" s="36"/>
      <c r="C221" s="188" t="s">
        <v>468</v>
      </c>
      <c r="D221" s="188" t="s">
        <v>148</v>
      </c>
      <c r="E221" s="189" t="s">
        <v>2291</v>
      </c>
      <c r="F221" s="190" t="s">
        <v>2292</v>
      </c>
      <c r="G221" s="191" t="s">
        <v>1259</v>
      </c>
      <c r="H221" s="237"/>
      <c r="I221" s="193"/>
      <c r="J221" s="194">
        <f>ROUND(I221*H221,2)</f>
        <v>0</v>
      </c>
      <c r="K221" s="190" t="s">
        <v>2116</v>
      </c>
      <c r="L221" s="40"/>
      <c r="M221" s="195" t="s">
        <v>19</v>
      </c>
      <c r="N221" s="196" t="s">
        <v>43</v>
      </c>
      <c r="O221" s="65"/>
      <c r="P221" s="197">
        <f>O221*H221</f>
        <v>0</v>
      </c>
      <c r="Q221" s="197">
        <v>0</v>
      </c>
      <c r="R221" s="197">
        <f>Q221*H221</f>
        <v>0</v>
      </c>
      <c r="S221" s="197">
        <v>0</v>
      </c>
      <c r="T221" s="198">
        <f>S221*H221</f>
        <v>0</v>
      </c>
      <c r="U221" s="35"/>
      <c r="V221" s="35"/>
      <c r="W221" s="35"/>
      <c r="X221" s="35"/>
      <c r="Y221" s="35"/>
      <c r="Z221" s="35"/>
      <c r="AA221" s="35"/>
      <c r="AB221" s="35"/>
      <c r="AC221" s="35"/>
      <c r="AD221" s="35"/>
      <c r="AE221" s="35"/>
      <c r="AR221" s="199" t="s">
        <v>239</v>
      </c>
      <c r="AT221" s="199" t="s">
        <v>148</v>
      </c>
      <c r="AU221" s="199" t="s">
        <v>82</v>
      </c>
      <c r="AY221" s="18" t="s">
        <v>146</v>
      </c>
      <c r="BE221" s="200">
        <f>IF(N221="základní",J221,0)</f>
        <v>0</v>
      </c>
      <c r="BF221" s="200">
        <f>IF(N221="snížená",J221,0)</f>
        <v>0</v>
      </c>
      <c r="BG221" s="200">
        <f>IF(N221="zákl. přenesená",J221,0)</f>
        <v>0</v>
      </c>
      <c r="BH221" s="200">
        <f>IF(N221="sníž. přenesená",J221,0)</f>
        <v>0</v>
      </c>
      <c r="BI221" s="200">
        <f>IF(N221="nulová",J221,0)</f>
        <v>0</v>
      </c>
      <c r="BJ221" s="18" t="s">
        <v>80</v>
      </c>
      <c r="BK221" s="200">
        <f>ROUND(I221*H221,2)</f>
        <v>0</v>
      </c>
      <c r="BL221" s="18" t="s">
        <v>239</v>
      </c>
      <c r="BM221" s="199" t="s">
        <v>2293</v>
      </c>
    </row>
    <row r="222" spans="1:65" s="2" customFormat="1" ht="19.5">
      <c r="A222" s="35"/>
      <c r="B222" s="36"/>
      <c r="C222" s="37"/>
      <c r="D222" s="201" t="s">
        <v>155</v>
      </c>
      <c r="E222" s="37"/>
      <c r="F222" s="202" t="s">
        <v>2294</v>
      </c>
      <c r="G222" s="37"/>
      <c r="H222" s="37"/>
      <c r="I222" s="109"/>
      <c r="J222" s="37"/>
      <c r="K222" s="37"/>
      <c r="L222" s="40"/>
      <c r="M222" s="203"/>
      <c r="N222" s="204"/>
      <c r="O222" s="65"/>
      <c r="P222" s="65"/>
      <c r="Q222" s="65"/>
      <c r="R222" s="65"/>
      <c r="S222" s="65"/>
      <c r="T222" s="66"/>
      <c r="U222" s="35"/>
      <c r="V222" s="35"/>
      <c r="W222" s="35"/>
      <c r="X222" s="35"/>
      <c r="Y222" s="35"/>
      <c r="Z222" s="35"/>
      <c r="AA222" s="35"/>
      <c r="AB222" s="35"/>
      <c r="AC222" s="35"/>
      <c r="AD222" s="35"/>
      <c r="AE222" s="35"/>
      <c r="AT222" s="18" t="s">
        <v>155</v>
      </c>
      <c r="AU222" s="18" t="s">
        <v>82</v>
      </c>
    </row>
    <row r="223" spans="1:65" s="12" customFormat="1" ht="22.9" customHeight="1">
      <c r="B223" s="172"/>
      <c r="C223" s="173"/>
      <c r="D223" s="174" t="s">
        <v>71</v>
      </c>
      <c r="E223" s="186" t="s">
        <v>2295</v>
      </c>
      <c r="F223" s="186" t="s">
        <v>2296</v>
      </c>
      <c r="G223" s="173"/>
      <c r="H223" s="173"/>
      <c r="I223" s="176"/>
      <c r="J223" s="187">
        <f>BK223</f>
        <v>0</v>
      </c>
      <c r="K223" s="173"/>
      <c r="L223" s="178"/>
      <c r="M223" s="179"/>
      <c r="N223" s="180"/>
      <c r="O223" s="180"/>
      <c r="P223" s="181">
        <f>SUM(P224:P281)</f>
        <v>0</v>
      </c>
      <c r="Q223" s="180"/>
      <c r="R223" s="181">
        <f>SUM(R224:R281)</f>
        <v>0.7117199999999998</v>
      </c>
      <c r="S223" s="180"/>
      <c r="T223" s="182">
        <f>SUM(T224:T281)</f>
        <v>0</v>
      </c>
      <c r="AR223" s="183" t="s">
        <v>82</v>
      </c>
      <c r="AT223" s="184" t="s">
        <v>71</v>
      </c>
      <c r="AU223" s="184" t="s">
        <v>80</v>
      </c>
      <c r="AY223" s="183" t="s">
        <v>146</v>
      </c>
      <c r="BK223" s="185">
        <f>SUM(BK224:BK281)</f>
        <v>0</v>
      </c>
    </row>
    <row r="224" spans="1:65" s="2" customFormat="1" ht="16.5" customHeight="1">
      <c r="A224" s="35"/>
      <c r="B224" s="36"/>
      <c r="C224" s="188" t="s">
        <v>474</v>
      </c>
      <c r="D224" s="188" t="s">
        <v>148</v>
      </c>
      <c r="E224" s="189" t="s">
        <v>2297</v>
      </c>
      <c r="F224" s="190" t="s">
        <v>2298</v>
      </c>
      <c r="G224" s="191" t="s">
        <v>464</v>
      </c>
      <c r="H224" s="192">
        <v>7</v>
      </c>
      <c r="I224" s="193"/>
      <c r="J224" s="194">
        <f>ROUND(I224*H224,2)</f>
        <v>0</v>
      </c>
      <c r="K224" s="190" t="s">
        <v>2116</v>
      </c>
      <c r="L224" s="40"/>
      <c r="M224" s="195" t="s">
        <v>19</v>
      </c>
      <c r="N224" s="196" t="s">
        <v>43</v>
      </c>
      <c r="O224" s="65"/>
      <c r="P224" s="197">
        <f>O224*H224</f>
        <v>0</v>
      </c>
      <c r="Q224" s="197">
        <v>3.0899999999999999E-3</v>
      </c>
      <c r="R224" s="197">
        <f>Q224*H224</f>
        <v>2.163E-2</v>
      </c>
      <c r="S224" s="197">
        <v>0</v>
      </c>
      <c r="T224" s="198">
        <f>S224*H224</f>
        <v>0</v>
      </c>
      <c r="U224" s="35"/>
      <c r="V224" s="35"/>
      <c r="W224" s="35"/>
      <c r="X224" s="35"/>
      <c r="Y224" s="35"/>
      <c r="Z224" s="35"/>
      <c r="AA224" s="35"/>
      <c r="AB224" s="35"/>
      <c r="AC224" s="35"/>
      <c r="AD224" s="35"/>
      <c r="AE224" s="35"/>
      <c r="AR224" s="199" t="s">
        <v>239</v>
      </c>
      <c r="AT224" s="199" t="s">
        <v>148</v>
      </c>
      <c r="AU224" s="199" t="s">
        <v>82</v>
      </c>
      <c r="AY224" s="18" t="s">
        <v>146</v>
      </c>
      <c r="BE224" s="200">
        <f>IF(N224="základní",J224,0)</f>
        <v>0</v>
      </c>
      <c r="BF224" s="200">
        <f>IF(N224="snížená",J224,0)</f>
        <v>0</v>
      </c>
      <c r="BG224" s="200">
        <f>IF(N224="zákl. přenesená",J224,0)</f>
        <v>0</v>
      </c>
      <c r="BH224" s="200">
        <f>IF(N224="sníž. přenesená",J224,0)</f>
        <v>0</v>
      </c>
      <c r="BI224" s="200">
        <f>IF(N224="nulová",J224,0)</f>
        <v>0</v>
      </c>
      <c r="BJ224" s="18" t="s">
        <v>80</v>
      </c>
      <c r="BK224" s="200">
        <f>ROUND(I224*H224,2)</f>
        <v>0</v>
      </c>
      <c r="BL224" s="18" t="s">
        <v>239</v>
      </c>
      <c r="BM224" s="199" t="s">
        <v>2299</v>
      </c>
    </row>
    <row r="225" spans="1:65" s="2" customFormat="1" ht="11.25">
      <c r="A225" s="35"/>
      <c r="B225" s="36"/>
      <c r="C225" s="37"/>
      <c r="D225" s="201" t="s">
        <v>155</v>
      </c>
      <c r="E225" s="37"/>
      <c r="F225" s="202" t="s">
        <v>2300</v>
      </c>
      <c r="G225" s="37"/>
      <c r="H225" s="37"/>
      <c r="I225" s="109"/>
      <c r="J225" s="37"/>
      <c r="K225" s="37"/>
      <c r="L225" s="40"/>
      <c r="M225" s="203"/>
      <c r="N225" s="204"/>
      <c r="O225" s="65"/>
      <c r="P225" s="65"/>
      <c r="Q225" s="65"/>
      <c r="R225" s="65"/>
      <c r="S225" s="65"/>
      <c r="T225" s="66"/>
      <c r="U225" s="35"/>
      <c r="V225" s="35"/>
      <c r="W225" s="35"/>
      <c r="X225" s="35"/>
      <c r="Y225" s="35"/>
      <c r="Z225" s="35"/>
      <c r="AA225" s="35"/>
      <c r="AB225" s="35"/>
      <c r="AC225" s="35"/>
      <c r="AD225" s="35"/>
      <c r="AE225" s="35"/>
      <c r="AT225" s="18" t="s">
        <v>155</v>
      </c>
      <c r="AU225" s="18" t="s">
        <v>82</v>
      </c>
    </row>
    <row r="226" spans="1:65" s="2" customFormat="1" ht="16.5" customHeight="1">
      <c r="A226" s="35"/>
      <c r="B226" s="36"/>
      <c r="C226" s="188" t="s">
        <v>480</v>
      </c>
      <c r="D226" s="188" t="s">
        <v>148</v>
      </c>
      <c r="E226" s="189" t="s">
        <v>2301</v>
      </c>
      <c r="F226" s="190" t="s">
        <v>2302</v>
      </c>
      <c r="G226" s="191" t="s">
        <v>464</v>
      </c>
      <c r="H226" s="192">
        <v>26</v>
      </c>
      <c r="I226" s="193"/>
      <c r="J226" s="194">
        <f>ROUND(I226*H226,2)</f>
        <v>0</v>
      </c>
      <c r="K226" s="190" t="s">
        <v>2116</v>
      </c>
      <c r="L226" s="40"/>
      <c r="M226" s="195" t="s">
        <v>19</v>
      </c>
      <c r="N226" s="196" t="s">
        <v>43</v>
      </c>
      <c r="O226" s="65"/>
      <c r="P226" s="197">
        <f>O226*H226</f>
        <v>0</v>
      </c>
      <c r="Q226" s="197">
        <v>4.5100000000000001E-3</v>
      </c>
      <c r="R226" s="197">
        <f>Q226*H226</f>
        <v>0.11726</v>
      </c>
      <c r="S226" s="197">
        <v>0</v>
      </c>
      <c r="T226" s="198">
        <f>S226*H226</f>
        <v>0</v>
      </c>
      <c r="U226" s="35"/>
      <c r="V226" s="35"/>
      <c r="W226" s="35"/>
      <c r="X226" s="35"/>
      <c r="Y226" s="35"/>
      <c r="Z226" s="35"/>
      <c r="AA226" s="35"/>
      <c r="AB226" s="35"/>
      <c r="AC226" s="35"/>
      <c r="AD226" s="35"/>
      <c r="AE226" s="35"/>
      <c r="AR226" s="199" t="s">
        <v>239</v>
      </c>
      <c r="AT226" s="199" t="s">
        <v>148</v>
      </c>
      <c r="AU226" s="199" t="s">
        <v>82</v>
      </c>
      <c r="AY226" s="18" t="s">
        <v>146</v>
      </c>
      <c r="BE226" s="200">
        <f>IF(N226="základní",J226,0)</f>
        <v>0</v>
      </c>
      <c r="BF226" s="200">
        <f>IF(N226="snížená",J226,0)</f>
        <v>0</v>
      </c>
      <c r="BG226" s="200">
        <f>IF(N226="zákl. přenesená",J226,0)</f>
        <v>0</v>
      </c>
      <c r="BH226" s="200">
        <f>IF(N226="sníž. přenesená",J226,0)</f>
        <v>0</v>
      </c>
      <c r="BI226" s="200">
        <f>IF(N226="nulová",J226,0)</f>
        <v>0</v>
      </c>
      <c r="BJ226" s="18" t="s">
        <v>80</v>
      </c>
      <c r="BK226" s="200">
        <f>ROUND(I226*H226,2)</f>
        <v>0</v>
      </c>
      <c r="BL226" s="18" t="s">
        <v>239</v>
      </c>
      <c r="BM226" s="199" t="s">
        <v>2303</v>
      </c>
    </row>
    <row r="227" spans="1:65" s="2" customFormat="1" ht="11.25">
      <c r="A227" s="35"/>
      <c r="B227" s="36"/>
      <c r="C227" s="37"/>
      <c r="D227" s="201" t="s">
        <v>155</v>
      </c>
      <c r="E227" s="37"/>
      <c r="F227" s="202" t="s">
        <v>2304</v>
      </c>
      <c r="G227" s="37"/>
      <c r="H227" s="37"/>
      <c r="I227" s="109"/>
      <c r="J227" s="37"/>
      <c r="K227" s="37"/>
      <c r="L227" s="40"/>
      <c r="M227" s="203"/>
      <c r="N227" s="204"/>
      <c r="O227" s="65"/>
      <c r="P227" s="65"/>
      <c r="Q227" s="65"/>
      <c r="R227" s="65"/>
      <c r="S227" s="65"/>
      <c r="T227" s="66"/>
      <c r="U227" s="35"/>
      <c r="V227" s="35"/>
      <c r="W227" s="35"/>
      <c r="X227" s="35"/>
      <c r="Y227" s="35"/>
      <c r="Z227" s="35"/>
      <c r="AA227" s="35"/>
      <c r="AB227" s="35"/>
      <c r="AC227" s="35"/>
      <c r="AD227" s="35"/>
      <c r="AE227" s="35"/>
      <c r="AT227" s="18" t="s">
        <v>155</v>
      </c>
      <c r="AU227" s="18" t="s">
        <v>82</v>
      </c>
    </row>
    <row r="228" spans="1:65" s="2" customFormat="1" ht="16.5" customHeight="1">
      <c r="A228" s="35"/>
      <c r="B228" s="36"/>
      <c r="C228" s="188" t="s">
        <v>488</v>
      </c>
      <c r="D228" s="188" t="s">
        <v>148</v>
      </c>
      <c r="E228" s="189" t="s">
        <v>2305</v>
      </c>
      <c r="F228" s="190" t="s">
        <v>2306</v>
      </c>
      <c r="G228" s="191" t="s">
        <v>383</v>
      </c>
      <c r="H228" s="192">
        <v>5</v>
      </c>
      <c r="I228" s="193"/>
      <c r="J228" s="194">
        <f>ROUND(I228*H228,2)</f>
        <v>0</v>
      </c>
      <c r="K228" s="190" t="s">
        <v>2116</v>
      </c>
      <c r="L228" s="40"/>
      <c r="M228" s="195" t="s">
        <v>19</v>
      </c>
      <c r="N228" s="196" t="s">
        <v>43</v>
      </c>
      <c r="O228" s="65"/>
      <c r="P228" s="197">
        <f>O228*H228</f>
        <v>0</v>
      </c>
      <c r="Q228" s="197">
        <v>0</v>
      </c>
      <c r="R228" s="197">
        <f>Q228*H228</f>
        <v>0</v>
      </c>
      <c r="S228" s="197">
        <v>0</v>
      </c>
      <c r="T228" s="198">
        <f>S228*H228</f>
        <v>0</v>
      </c>
      <c r="U228" s="35"/>
      <c r="V228" s="35"/>
      <c r="W228" s="35"/>
      <c r="X228" s="35"/>
      <c r="Y228" s="35"/>
      <c r="Z228" s="35"/>
      <c r="AA228" s="35"/>
      <c r="AB228" s="35"/>
      <c r="AC228" s="35"/>
      <c r="AD228" s="35"/>
      <c r="AE228" s="35"/>
      <c r="AR228" s="199" t="s">
        <v>239</v>
      </c>
      <c r="AT228" s="199" t="s">
        <v>148</v>
      </c>
      <c r="AU228" s="199" t="s">
        <v>82</v>
      </c>
      <c r="AY228" s="18" t="s">
        <v>146</v>
      </c>
      <c r="BE228" s="200">
        <f>IF(N228="základní",J228,0)</f>
        <v>0</v>
      </c>
      <c r="BF228" s="200">
        <f>IF(N228="snížená",J228,0)</f>
        <v>0</v>
      </c>
      <c r="BG228" s="200">
        <f>IF(N228="zákl. přenesená",J228,0)</f>
        <v>0</v>
      </c>
      <c r="BH228" s="200">
        <f>IF(N228="sníž. přenesená",J228,0)</f>
        <v>0</v>
      </c>
      <c r="BI228" s="200">
        <f>IF(N228="nulová",J228,0)</f>
        <v>0</v>
      </c>
      <c r="BJ228" s="18" t="s">
        <v>80</v>
      </c>
      <c r="BK228" s="200">
        <f>ROUND(I228*H228,2)</f>
        <v>0</v>
      </c>
      <c r="BL228" s="18" t="s">
        <v>239</v>
      </c>
      <c r="BM228" s="199" t="s">
        <v>2307</v>
      </c>
    </row>
    <row r="229" spans="1:65" s="2" customFormat="1" ht="19.5">
      <c r="A229" s="35"/>
      <c r="B229" s="36"/>
      <c r="C229" s="37"/>
      <c r="D229" s="201" t="s">
        <v>155</v>
      </c>
      <c r="E229" s="37"/>
      <c r="F229" s="202" t="s">
        <v>2308</v>
      </c>
      <c r="G229" s="37"/>
      <c r="H229" s="37"/>
      <c r="I229" s="109"/>
      <c r="J229" s="37"/>
      <c r="K229" s="37"/>
      <c r="L229" s="40"/>
      <c r="M229" s="203"/>
      <c r="N229" s="204"/>
      <c r="O229" s="65"/>
      <c r="P229" s="65"/>
      <c r="Q229" s="65"/>
      <c r="R229" s="65"/>
      <c r="S229" s="65"/>
      <c r="T229" s="66"/>
      <c r="U229" s="35"/>
      <c r="V229" s="35"/>
      <c r="W229" s="35"/>
      <c r="X229" s="35"/>
      <c r="Y229" s="35"/>
      <c r="Z229" s="35"/>
      <c r="AA229" s="35"/>
      <c r="AB229" s="35"/>
      <c r="AC229" s="35"/>
      <c r="AD229" s="35"/>
      <c r="AE229" s="35"/>
      <c r="AT229" s="18" t="s">
        <v>155</v>
      </c>
      <c r="AU229" s="18" t="s">
        <v>82</v>
      </c>
    </row>
    <row r="230" spans="1:65" s="2" customFormat="1" ht="16.5" customHeight="1">
      <c r="A230" s="35"/>
      <c r="B230" s="36"/>
      <c r="C230" s="188" t="s">
        <v>494</v>
      </c>
      <c r="D230" s="188" t="s">
        <v>148</v>
      </c>
      <c r="E230" s="189" t="s">
        <v>2309</v>
      </c>
      <c r="F230" s="190" t="s">
        <v>2310</v>
      </c>
      <c r="G230" s="191" t="s">
        <v>464</v>
      </c>
      <c r="H230" s="192">
        <v>175</v>
      </c>
      <c r="I230" s="193"/>
      <c r="J230" s="194">
        <f>ROUND(I230*H230,2)</f>
        <v>0</v>
      </c>
      <c r="K230" s="190" t="s">
        <v>19</v>
      </c>
      <c r="L230" s="40"/>
      <c r="M230" s="195" t="s">
        <v>19</v>
      </c>
      <c r="N230" s="196" t="s">
        <v>43</v>
      </c>
      <c r="O230" s="65"/>
      <c r="P230" s="197">
        <f>O230*H230</f>
        <v>0</v>
      </c>
      <c r="Q230" s="197">
        <v>7.7999999999999999E-4</v>
      </c>
      <c r="R230" s="197">
        <f>Q230*H230</f>
        <v>0.13650000000000001</v>
      </c>
      <c r="S230" s="197">
        <v>0</v>
      </c>
      <c r="T230" s="198">
        <f>S230*H230</f>
        <v>0</v>
      </c>
      <c r="U230" s="35"/>
      <c r="V230" s="35"/>
      <c r="W230" s="35"/>
      <c r="X230" s="35"/>
      <c r="Y230" s="35"/>
      <c r="Z230" s="35"/>
      <c r="AA230" s="35"/>
      <c r="AB230" s="35"/>
      <c r="AC230" s="35"/>
      <c r="AD230" s="35"/>
      <c r="AE230" s="35"/>
      <c r="AR230" s="199" t="s">
        <v>239</v>
      </c>
      <c r="AT230" s="199" t="s">
        <v>148</v>
      </c>
      <c r="AU230" s="199" t="s">
        <v>82</v>
      </c>
      <c r="AY230" s="18" t="s">
        <v>146</v>
      </c>
      <c r="BE230" s="200">
        <f>IF(N230="základní",J230,0)</f>
        <v>0</v>
      </c>
      <c r="BF230" s="200">
        <f>IF(N230="snížená",J230,0)</f>
        <v>0</v>
      </c>
      <c r="BG230" s="200">
        <f>IF(N230="zákl. přenesená",J230,0)</f>
        <v>0</v>
      </c>
      <c r="BH230" s="200">
        <f>IF(N230="sníž. přenesená",J230,0)</f>
        <v>0</v>
      </c>
      <c r="BI230" s="200">
        <f>IF(N230="nulová",J230,0)</f>
        <v>0</v>
      </c>
      <c r="BJ230" s="18" t="s">
        <v>80</v>
      </c>
      <c r="BK230" s="200">
        <f>ROUND(I230*H230,2)</f>
        <v>0</v>
      </c>
      <c r="BL230" s="18" t="s">
        <v>239</v>
      </c>
      <c r="BM230" s="199" t="s">
        <v>2311</v>
      </c>
    </row>
    <row r="231" spans="1:65" s="2" customFormat="1" ht="11.25">
      <c r="A231" s="35"/>
      <c r="B231" s="36"/>
      <c r="C231" s="37"/>
      <c r="D231" s="201" t="s">
        <v>155</v>
      </c>
      <c r="E231" s="37"/>
      <c r="F231" s="202" t="s">
        <v>2312</v>
      </c>
      <c r="G231" s="37"/>
      <c r="H231" s="37"/>
      <c r="I231" s="109"/>
      <c r="J231" s="37"/>
      <c r="K231" s="37"/>
      <c r="L231" s="40"/>
      <c r="M231" s="203"/>
      <c r="N231" s="204"/>
      <c r="O231" s="65"/>
      <c r="P231" s="65"/>
      <c r="Q231" s="65"/>
      <c r="R231" s="65"/>
      <c r="S231" s="65"/>
      <c r="T231" s="66"/>
      <c r="U231" s="35"/>
      <c r="V231" s="35"/>
      <c r="W231" s="35"/>
      <c r="X231" s="35"/>
      <c r="Y231" s="35"/>
      <c r="Z231" s="35"/>
      <c r="AA231" s="35"/>
      <c r="AB231" s="35"/>
      <c r="AC231" s="35"/>
      <c r="AD231" s="35"/>
      <c r="AE231" s="35"/>
      <c r="AT231" s="18" t="s">
        <v>155</v>
      </c>
      <c r="AU231" s="18" t="s">
        <v>82</v>
      </c>
    </row>
    <row r="232" spans="1:65" s="2" customFormat="1" ht="16.5" customHeight="1">
      <c r="A232" s="35"/>
      <c r="B232" s="36"/>
      <c r="C232" s="188" t="s">
        <v>500</v>
      </c>
      <c r="D232" s="188" t="s">
        <v>148</v>
      </c>
      <c r="E232" s="189" t="s">
        <v>2313</v>
      </c>
      <c r="F232" s="190" t="s">
        <v>2314</v>
      </c>
      <c r="G232" s="191" t="s">
        <v>464</v>
      </c>
      <c r="H232" s="192">
        <v>66</v>
      </c>
      <c r="I232" s="193"/>
      <c r="J232" s="194">
        <f>ROUND(I232*H232,2)</f>
        <v>0</v>
      </c>
      <c r="K232" s="190" t="s">
        <v>19</v>
      </c>
      <c r="L232" s="40"/>
      <c r="M232" s="195" t="s">
        <v>19</v>
      </c>
      <c r="N232" s="196" t="s">
        <v>43</v>
      </c>
      <c r="O232" s="65"/>
      <c r="P232" s="197">
        <f>O232*H232</f>
        <v>0</v>
      </c>
      <c r="Q232" s="197">
        <v>9.6000000000000002E-4</v>
      </c>
      <c r="R232" s="197">
        <f>Q232*H232</f>
        <v>6.336E-2</v>
      </c>
      <c r="S232" s="197">
        <v>0</v>
      </c>
      <c r="T232" s="198">
        <f>S232*H232</f>
        <v>0</v>
      </c>
      <c r="U232" s="35"/>
      <c r="V232" s="35"/>
      <c r="W232" s="35"/>
      <c r="X232" s="35"/>
      <c r="Y232" s="35"/>
      <c r="Z232" s="35"/>
      <c r="AA232" s="35"/>
      <c r="AB232" s="35"/>
      <c r="AC232" s="35"/>
      <c r="AD232" s="35"/>
      <c r="AE232" s="35"/>
      <c r="AR232" s="199" t="s">
        <v>239</v>
      </c>
      <c r="AT232" s="199" t="s">
        <v>148</v>
      </c>
      <c r="AU232" s="199" t="s">
        <v>82</v>
      </c>
      <c r="AY232" s="18" t="s">
        <v>146</v>
      </c>
      <c r="BE232" s="200">
        <f>IF(N232="základní",J232,0)</f>
        <v>0</v>
      </c>
      <c r="BF232" s="200">
        <f>IF(N232="snížená",J232,0)</f>
        <v>0</v>
      </c>
      <c r="BG232" s="200">
        <f>IF(N232="zákl. přenesená",J232,0)</f>
        <v>0</v>
      </c>
      <c r="BH232" s="200">
        <f>IF(N232="sníž. přenesená",J232,0)</f>
        <v>0</v>
      </c>
      <c r="BI232" s="200">
        <f>IF(N232="nulová",J232,0)</f>
        <v>0</v>
      </c>
      <c r="BJ232" s="18" t="s">
        <v>80</v>
      </c>
      <c r="BK232" s="200">
        <f>ROUND(I232*H232,2)</f>
        <v>0</v>
      </c>
      <c r="BL232" s="18" t="s">
        <v>239</v>
      </c>
      <c r="BM232" s="199" t="s">
        <v>2315</v>
      </c>
    </row>
    <row r="233" spans="1:65" s="2" customFormat="1" ht="11.25">
      <c r="A233" s="35"/>
      <c r="B233" s="36"/>
      <c r="C233" s="37"/>
      <c r="D233" s="201" t="s">
        <v>155</v>
      </c>
      <c r="E233" s="37"/>
      <c r="F233" s="202" t="s">
        <v>2316</v>
      </c>
      <c r="G233" s="37"/>
      <c r="H233" s="37"/>
      <c r="I233" s="109"/>
      <c r="J233" s="37"/>
      <c r="K233" s="37"/>
      <c r="L233" s="40"/>
      <c r="M233" s="203"/>
      <c r="N233" s="204"/>
      <c r="O233" s="65"/>
      <c r="P233" s="65"/>
      <c r="Q233" s="65"/>
      <c r="R233" s="65"/>
      <c r="S233" s="65"/>
      <c r="T233" s="66"/>
      <c r="U233" s="35"/>
      <c r="V233" s="35"/>
      <c r="W233" s="35"/>
      <c r="X233" s="35"/>
      <c r="Y233" s="35"/>
      <c r="Z233" s="35"/>
      <c r="AA233" s="35"/>
      <c r="AB233" s="35"/>
      <c r="AC233" s="35"/>
      <c r="AD233" s="35"/>
      <c r="AE233" s="35"/>
      <c r="AT233" s="18" t="s">
        <v>155</v>
      </c>
      <c r="AU233" s="18" t="s">
        <v>82</v>
      </c>
    </row>
    <row r="234" spans="1:65" s="2" customFormat="1" ht="16.5" customHeight="1">
      <c r="A234" s="35"/>
      <c r="B234" s="36"/>
      <c r="C234" s="188" t="s">
        <v>507</v>
      </c>
      <c r="D234" s="188" t="s">
        <v>148</v>
      </c>
      <c r="E234" s="189" t="s">
        <v>2317</v>
      </c>
      <c r="F234" s="190" t="s">
        <v>2318</v>
      </c>
      <c r="G234" s="191" t="s">
        <v>464</v>
      </c>
      <c r="H234" s="192">
        <v>13</v>
      </c>
      <c r="I234" s="193"/>
      <c r="J234" s="194">
        <f>ROUND(I234*H234,2)</f>
        <v>0</v>
      </c>
      <c r="K234" s="190" t="s">
        <v>19</v>
      </c>
      <c r="L234" s="40"/>
      <c r="M234" s="195" t="s">
        <v>19</v>
      </c>
      <c r="N234" s="196" t="s">
        <v>43</v>
      </c>
      <c r="O234" s="65"/>
      <c r="P234" s="197">
        <f>O234*H234</f>
        <v>0</v>
      </c>
      <c r="Q234" s="197">
        <v>1.25E-3</v>
      </c>
      <c r="R234" s="197">
        <f>Q234*H234</f>
        <v>1.6250000000000001E-2</v>
      </c>
      <c r="S234" s="197">
        <v>0</v>
      </c>
      <c r="T234" s="198">
        <f>S234*H234</f>
        <v>0</v>
      </c>
      <c r="U234" s="35"/>
      <c r="V234" s="35"/>
      <c r="W234" s="35"/>
      <c r="X234" s="35"/>
      <c r="Y234" s="35"/>
      <c r="Z234" s="35"/>
      <c r="AA234" s="35"/>
      <c r="AB234" s="35"/>
      <c r="AC234" s="35"/>
      <c r="AD234" s="35"/>
      <c r="AE234" s="35"/>
      <c r="AR234" s="199" t="s">
        <v>239</v>
      </c>
      <c r="AT234" s="199" t="s">
        <v>148</v>
      </c>
      <c r="AU234" s="199" t="s">
        <v>82</v>
      </c>
      <c r="AY234" s="18" t="s">
        <v>146</v>
      </c>
      <c r="BE234" s="200">
        <f>IF(N234="základní",J234,0)</f>
        <v>0</v>
      </c>
      <c r="BF234" s="200">
        <f>IF(N234="snížená",J234,0)</f>
        <v>0</v>
      </c>
      <c r="BG234" s="200">
        <f>IF(N234="zákl. přenesená",J234,0)</f>
        <v>0</v>
      </c>
      <c r="BH234" s="200">
        <f>IF(N234="sníž. přenesená",J234,0)</f>
        <v>0</v>
      </c>
      <c r="BI234" s="200">
        <f>IF(N234="nulová",J234,0)</f>
        <v>0</v>
      </c>
      <c r="BJ234" s="18" t="s">
        <v>80</v>
      </c>
      <c r="BK234" s="200">
        <f>ROUND(I234*H234,2)</f>
        <v>0</v>
      </c>
      <c r="BL234" s="18" t="s">
        <v>239</v>
      </c>
      <c r="BM234" s="199" t="s">
        <v>2319</v>
      </c>
    </row>
    <row r="235" spans="1:65" s="2" customFormat="1" ht="11.25">
      <c r="A235" s="35"/>
      <c r="B235" s="36"/>
      <c r="C235" s="37"/>
      <c r="D235" s="201" t="s">
        <v>155</v>
      </c>
      <c r="E235" s="37"/>
      <c r="F235" s="202" t="s">
        <v>2320</v>
      </c>
      <c r="G235" s="37"/>
      <c r="H235" s="37"/>
      <c r="I235" s="109"/>
      <c r="J235" s="37"/>
      <c r="K235" s="37"/>
      <c r="L235" s="40"/>
      <c r="M235" s="203"/>
      <c r="N235" s="204"/>
      <c r="O235" s="65"/>
      <c r="P235" s="65"/>
      <c r="Q235" s="65"/>
      <c r="R235" s="65"/>
      <c r="S235" s="65"/>
      <c r="T235" s="66"/>
      <c r="U235" s="35"/>
      <c r="V235" s="35"/>
      <c r="W235" s="35"/>
      <c r="X235" s="35"/>
      <c r="Y235" s="35"/>
      <c r="Z235" s="35"/>
      <c r="AA235" s="35"/>
      <c r="AB235" s="35"/>
      <c r="AC235" s="35"/>
      <c r="AD235" s="35"/>
      <c r="AE235" s="35"/>
      <c r="AT235" s="18" t="s">
        <v>155</v>
      </c>
      <c r="AU235" s="18" t="s">
        <v>82</v>
      </c>
    </row>
    <row r="236" spans="1:65" s="2" customFormat="1" ht="16.5" customHeight="1">
      <c r="A236" s="35"/>
      <c r="B236" s="36"/>
      <c r="C236" s="188" t="s">
        <v>513</v>
      </c>
      <c r="D236" s="188" t="s">
        <v>148</v>
      </c>
      <c r="E236" s="189" t="s">
        <v>2321</v>
      </c>
      <c r="F236" s="190" t="s">
        <v>2322</v>
      </c>
      <c r="G236" s="191" t="s">
        <v>464</v>
      </c>
      <c r="H236" s="192">
        <v>23</v>
      </c>
      <c r="I236" s="193"/>
      <c r="J236" s="194">
        <f>ROUND(I236*H236,2)</f>
        <v>0</v>
      </c>
      <c r="K236" s="190" t="s">
        <v>19</v>
      </c>
      <c r="L236" s="40"/>
      <c r="M236" s="195" t="s">
        <v>19</v>
      </c>
      <c r="N236" s="196" t="s">
        <v>43</v>
      </c>
      <c r="O236" s="65"/>
      <c r="P236" s="197">
        <f>O236*H236</f>
        <v>0</v>
      </c>
      <c r="Q236" s="197">
        <v>2.5600000000000002E-3</v>
      </c>
      <c r="R236" s="197">
        <f>Q236*H236</f>
        <v>5.8880000000000002E-2</v>
      </c>
      <c r="S236" s="197">
        <v>0</v>
      </c>
      <c r="T236" s="198">
        <f>S236*H236</f>
        <v>0</v>
      </c>
      <c r="U236" s="35"/>
      <c r="V236" s="35"/>
      <c r="W236" s="35"/>
      <c r="X236" s="35"/>
      <c r="Y236" s="35"/>
      <c r="Z236" s="35"/>
      <c r="AA236" s="35"/>
      <c r="AB236" s="35"/>
      <c r="AC236" s="35"/>
      <c r="AD236" s="35"/>
      <c r="AE236" s="35"/>
      <c r="AR236" s="199" t="s">
        <v>239</v>
      </c>
      <c r="AT236" s="199" t="s">
        <v>148</v>
      </c>
      <c r="AU236" s="199" t="s">
        <v>82</v>
      </c>
      <c r="AY236" s="18" t="s">
        <v>146</v>
      </c>
      <c r="BE236" s="200">
        <f>IF(N236="základní",J236,0)</f>
        <v>0</v>
      </c>
      <c r="BF236" s="200">
        <f>IF(N236="snížená",J236,0)</f>
        <v>0</v>
      </c>
      <c r="BG236" s="200">
        <f>IF(N236="zákl. přenesená",J236,0)</f>
        <v>0</v>
      </c>
      <c r="BH236" s="200">
        <f>IF(N236="sníž. přenesená",J236,0)</f>
        <v>0</v>
      </c>
      <c r="BI236" s="200">
        <f>IF(N236="nulová",J236,0)</f>
        <v>0</v>
      </c>
      <c r="BJ236" s="18" t="s">
        <v>80</v>
      </c>
      <c r="BK236" s="200">
        <f>ROUND(I236*H236,2)</f>
        <v>0</v>
      </c>
      <c r="BL236" s="18" t="s">
        <v>239</v>
      </c>
      <c r="BM236" s="199" t="s">
        <v>2323</v>
      </c>
    </row>
    <row r="237" spans="1:65" s="2" customFormat="1" ht="11.25">
      <c r="A237" s="35"/>
      <c r="B237" s="36"/>
      <c r="C237" s="37"/>
      <c r="D237" s="201" t="s">
        <v>155</v>
      </c>
      <c r="E237" s="37"/>
      <c r="F237" s="202" t="s">
        <v>2324</v>
      </c>
      <c r="G237" s="37"/>
      <c r="H237" s="37"/>
      <c r="I237" s="109"/>
      <c r="J237" s="37"/>
      <c r="K237" s="37"/>
      <c r="L237" s="40"/>
      <c r="M237" s="203"/>
      <c r="N237" s="204"/>
      <c r="O237" s="65"/>
      <c r="P237" s="65"/>
      <c r="Q237" s="65"/>
      <c r="R237" s="65"/>
      <c r="S237" s="65"/>
      <c r="T237" s="66"/>
      <c r="U237" s="35"/>
      <c r="V237" s="35"/>
      <c r="W237" s="35"/>
      <c r="X237" s="35"/>
      <c r="Y237" s="35"/>
      <c r="Z237" s="35"/>
      <c r="AA237" s="35"/>
      <c r="AB237" s="35"/>
      <c r="AC237" s="35"/>
      <c r="AD237" s="35"/>
      <c r="AE237" s="35"/>
      <c r="AT237" s="18" t="s">
        <v>155</v>
      </c>
      <c r="AU237" s="18" t="s">
        <v>82</v>
      </c>
    </row>
    <row r="238" spans="1:65" s="2" customFormat="1" ht="16.5" customHeight="1">
      <c r="A238" s="35"/>
      <c r="B238" s="36"/>
      <c r="C238" s="188" t="s">
        <v>519</v>
      </c>
      <c r="D238" s="188" t="s">
        <v>148</v>
      </c>
      <c r="E238" s="189" t="s">
        <v>2325</v>
      </c>
      <c r="F238" s="190" t="s">
        <v>2326</v>
      </c>
      <c r="G238" s="191" t="s">
        <v>464</v>
      </c>
      <c r="H238" s="192">
        <v>42</v>
      </c>
      <c r="I238" s="193"/>
      <c r="J238" s="194">
        <f>ROUND(I238*H238,2)</f>
        <v>0</v>
      </c>
      <c r="K238" s="190" t="s">
        <v>19</v>
      </c>
      <c r="L238" s="40"/>
      <c r="M238" s="195" t="s">
        <v>19</v>
      </c>
      <c r="N238" s="196" t="s">
        <v>43</v>
      </c>
      <c r="O238" s="65"/>
      <c r="P238" s="197">
        <f>O238*H238</f>
        <v>0</v>
      </c>
      <c r="Q238" s="197">
        <v>3.64E-3</v>
      </c>
      <c r="R238" s="197">
        <f>Q238*H238</f>
        <v>0.15287999999999999</v>
      </c>
      <c r="S238" s="197">
        <v>0</v>
      </c>
      <c r="T238" s="198">
        <f>S238*H238</f>
        <v>0</v>
      </c>
      <c r="U238" s="35"/>
      <c r="V238" s="35"/>
      <c r="W238" s="35"/>
      <c r="X238" s="35"/>
      <c r="Y238" s="35"/>
      <c r="Z238" s="35"/>
      <c r="AA238" s="35"/>
      <c r="AB238" s="35"/>
      <c r="AC238" s="35"/>
      <c r="AD238" s="35"/>
      <c r="AE238" s="35"/>
      <c r="AR238" s="199" t="s">
        <v>239</v>
      </c>
      <c r="AT238" s="199" t="s">
        <v>148</v>
      </c>
      <c r="AU238" s="199" t="s">
        <v>82</v>
      </c>
      <c r="AY238" s="18" t="s">
        <v>146</v>
      </c>
      <c r="BE238" s="200">
        <f>IF(N238="základní",J238,0)</f>
        <v>0</v>
      </c>
      <c r="BF238" s="200">
        <f>IF(N238="snížená",J238,0)</f>
        <v>0</v>
      </c>
      <c r="BG238" s="200">
        <f>IF(N238="zákl. přenesená",J238,0)</f>
        <v>0</v>
      </c>
      <c r="BH238" s="200">
        <f>IF(N238="sníž. přenesená",J238,0)</f>
        <v>0</v>
      </c>
      <c r="BI238" s="200">
        <f>IF(N238="nulová",J238,0)</f>
        <v>0</v>
      </c>
      <c r="BJ238" s="18" t="s">
        <v>80</v>
      </c>
      <c r="BK238" s="200">
        <f>ROUND(I238*H238,2)</f>
        <v>0</v>
      </c>
      <c r="BL238" s="18" t="s">
        <v>239</v>
      </c>
      <c r="BM238" s="199" t="s">
        <v>2327</v>
      </c>
    </row>
    <row r="239" spans="1:65" s="2" customFormat="1" ht="11.25">
      <c r="A239" s="35"/>
      <c r="B239" s="36"/>
      <c r="C239" s="37"/>
      <c r="D239" s="201" t="s">
        <v>155</v>
      </c>
      <c r="E239" s="37"/>
      <c r="F239" s="202" t="s">
        <v>2328</v>
      </c>
      <c r="G239" s="37"/>
      <c r="H239" s="37"/>
      <c r="I239" s="109"/>
      <c r="J239" s="37"/>
      <c r="K239" s="37"/>
      <c r="L239" s="40"/>
      <c r="M239" s="203"/>
      <c r="N239" s="204"/>
      <c r="O239" s="65"/>
      <c r="P239" s="65"/>
      <c r="Q239" s="65"/>
      <c r="R239" s="65"/>
      <c r="S239" s="65"/>
      <c r="T239" s="66"/>
      <c r="U239" s="35"/>
      <c r="V239" s="35"/>
      <c r="W239" s="35"/>
      <c r="X239" s="35"/>
      <c r="Y239" s="35"/>
      <c r="Z239" s="35"/>
      <c r="AA239" s="35"/>
      <c r="AB239" s="35"/>
      <c r="AC239" s="35"/>
      <c r="AD239" s="35"/>
      <c r="AE239" s="35"/>
      <c r="AT239" s="18" t="s">
        <v>155</v>
      </c>
      <c r="AU239" s="18" t="s">
        <v>82</v>
      </c>
    </row>
    <row r="240" spans="1:65" s="2" customFormat="1" ht="16.5" customHeight="1">
      <c r="A240" s="35"/>
      <c r="B240" s="36"/>
      <c r="C240" s="188" t="s">
        <v>528</v>
      </c>
      <c r="D240" s="188" t="s">
        <v>148</v>
      </c>
      <c r="E240" s="189" t="s">
        <v>2329</v>
      </c>
      <c r="F240" s="190" t="s">
        <v>2330</v>
      </c>
      <c r="G240" s="191" t="s">
        <v>464</v>
      </c>
      <c r="H240" s="192">
        <v>9</v>
      </c>
      <c r="I240" s="193"/>
      <c r="J240" s="194">
        <f>ROUND(I240*H240,2)</f>
        <v>0</v>
      </c>
      <c r="K240" s="190" t="s">
        <v>19</v>
      </c>
      <c r="L240" s="40"/>
      <c r="M240" s="195" t="s">
        <v>19</v>
      </c>
      <c r="N240" s="196" t="s">
        <v>43</v>
      </c>
      <c r="O240" s="65"/>
      <c r="P240" s="197">
        <f>O240*H240</f>
        <v>0</v>
      </c>
      <c r="Q240" s="197">
        <v>6.1000000000000004E-3</v>
      </c>
      <c r="R240" s="197">
        <f>Q240*H240</f>
        <v>5.4900000000000004E-2</v>
      </c>
      <c r="S240" s="197">
        <v>0</v>
      </c>
      <c r="T240" s="198">
        <f>S240*H240</f>
        <v>0</v>
      </c>
      <c r="U240" s="35"/>
      <c r="V240" s="35"/>
      <c r="W240" s="35"/>
      <c r="X240" s="35"/>
      <c r="Y240" s="35"/>
      <c r="Z240" s="35"/>
      <c r="AA240" s="35"/>
      <c r="AB240" s="35"/>
      <c r="AC240" s="35"/>
      <c r="AD240" s="35"/>
      <c r="AE240" s="35"/>
      <c r="AR240" s="199" t="s">
        <v>239</v>
      </c>
      <c r="AT240" s="199" t="s">
        <v>148</v>
      </c>
      <c r="AU240" s="199" t="s">
        <v>82</v>
      </c>
      <c r="AY240" s="18" t="s">
        <v>146</v>
      </c>
      <c r="BE240" s="200">
        <f>IF(N240="základní",J240,0)</f>
        <v>0</v>
      </c>
      <c r="BF240" s="200">
        <f>IF(N240="snížená",J240,0)</f>
        <v>0</v>
      </c>
      <c r="BG240" s="200">
        <f>IF(N240="zákl. přenesená",J240,0)</f>
        <v>0</v>
      </c>
      <c r="BH240" s="200">
        <f>IF(N240="sníž. přenesená",J240,0)</f>
        <v>0</v>
      </c>
      <c r="BI240" s="200">
        <f>IF(N240="nulová",J240,0)</f>
        <v>0</v>
      </c>
      <c r="BJ240" s="18" t="s">
        <v>80</v>
      </c>
      <c r="BK240" s="200">
        <f>ROUND(I240*H240,2)</f>
        <v>0</v>
      </c>
      <c r="BL240" s="18" t="s">
        <v>239</v>
      </c>
      <c r="BM240" s="199" t="s">
        <v>2331</v>
      </c>
    </row>
    <row r="241" spans="1:65" s="2" customFormat="1" ht="11.25">
      <c r="A241" s="35"/>
      <c r="B241" s="36"/>
      <c r="C241" s="37"/>
      <c r="D241" s="201" t="s">
        <v>155</v>
      </c>
      <c r="E241" s="37"/>
      <c r="F241" s="202" t="s">
        <v>2332</v>
      </c>
      <c r="G241" s="37"/>
      <c r="H241" s="37"/>
      <c r="I241" s="109"/>
      <c r="J241" s="37"/>
      <c r="K241" s="37"/>
      <c r="L241" s="40"/>
      <c r="M241" s="203"/>
      <c r="N241" s="204"/>
      <c r="O241" s="65"/>
      <c r="P241" s="65"/>
      <c r="Q241" s="65"/>
      <c r="R241" s="65"/>
      <c r="S241" s="65"/>
      <c r="T241" s="66"/>
      <c r="U241" s="35"/>
      <c r="V241" s="35"/>
      <c r="W241" s="35"/>
      <c r="X241" s="35"/>
      <c r="Y241" s="35"/>
      <c r="Z241" s="35"/>
      <c r="AA241" s="35"/>
      <c r="AB241" s="35"/>
      <c r="AC241" s="35"/>
      <c r="AD241" s="35"/>
      <c r="AE241" s="35"/>
      <c r="AT241" s="18" t="s">
        <v>155</v>
      </c>
      <c r="AU241" s="18" t="s">
        <v>82</v>
      </c>
    </row>
    <row r="242" spans="1:65" s="2" customFormat="1" ht="16.5" customHeight="1">
      <c r="A242" s="35"/>
      <c r="B242" s="36"/>
      <c r="C242" s="188" t="s">
        <v>533</v>
      </c>
      <c r="D242" s="188" t="s">
        <v>148</v>
      </c>
      <c r="E242" s="189" t="s">
        <v>2333</v>
      </c>
      <c r="F242" s="190" t="s">
        <v>2334</v>
      </c>
      <c r="G242" s="191" t="s">
        <v>383</v>
      </c>
      <c r="H242" s="192">
        <v>41</v>
      </c>
      <c r="I242" s="193"/>
      <c r="J242" s="194">
        <f>ROUND(I242*H242,2)</f>
        <v>0</v>
      </c>
      <c r="K242" s="190" t="s">
        <v>2116</v>
      </c>
      <c r="L242" s="40"/>
      <c r="M242" s="195" t="s">
        <v>19</v>
      </c>
      <c r="N242" s="196" t="s">
        <v>43</v>
      </c>
      <c r="O242" s="65"/>
      <c r="P242" s="197">
        <f>O242*H242</f>
        <v>0</v>
      </c>
      <c r="Q242" s="197">
        <v>0</v>
      </c>
      <c r="R242" s="197">
        <f>Q242*H242</f>
        <v>0</v>
      </c>
      <c r="S242" s="197">
        <v>0</v>
      </c>
      <c r="T242" s="198">
        <f>S242*H242</f>
        <v>0</v>
      </c>
      <c r="U242" s="35"/>
      <c r="V242" s="35"/>
      <c r="W242" s="35"/>
      <c r="X242" s="35"/>
      <c r="Y242" s="35"/>
      <c r="Z242" s="35"/>
      <c r="AA242" s="35"/>
      <c r="AB242" s="35"/>
      <c r="AC242" s="35"/>
      <c r="AD242" s="35"/>
      <c r="AE242" s="35"/>
      <c r="AR242" s="199" t="s">
        <v>239</v>
      </c>
      <c r="AT242" s="199" t="s">
        <v>148</v>
      </c>
      <c r="AU242" s="199" t="s">
        <v>82</v>
      </c>
      <c r="AY242" s="18" t="s">
        <v>146</v>
      </c>
      <c r="BE242" s="200">
        <f>IF(N242="základní",J242,0)</f>
        <v>0</v>
      </c>
      <c r="BF242" s="200">
        <f>IF(N242="snížená",J242,0)</f>
        <v>0</v>
      </c>
      <c r="BG242" s="200">
        <f>IF(N242="zákl. přenesená",J242,0)</f>
        <v>0</v>
      </c>
      <c r="BH242" s="200">
        <f>IF(N242="sníž. přenesená",J242,0)</f>
        <v>0</v>
      </c>
      <c r="BI242" s="200">
        <f>IF(N242="nulová",J242,0)</f>
        <v>0</v>
      </c>
      <c r="BJ242" s="18" t="s">
        <v>80</v>
      </c>
      <c r="BK242" s="200">
        <f>ROUND(I242*H242,2)</f>
        <v>0</v>
      </c>
      <c r="BL242" s="18" t="s">
        <v>239</v>
      </c>
      <c r="BM242" s="199" t="s">
        <v>2335</v>
      </c>
    </row>
    <row r="243" spans="1:65" s="2" customFormat="1" ht="11.25">
      <c r="A243" s="35"/>
      <c r="B243" s="36"/>
      <c r="C243" s="37"/>
      <c r="D243" s="201" t="s">
        <v>155</v>
      </c>
      <c r="E243" s="37"/>
      <c r="F243" s="202" t="s">
        <v>2336</v>
      </c>
      <c r="G243" s="37"/>
      <c r="H243" s="37"/>
      <c r="I243" s="109"/>
      <c r="J243" s="37"/>
      <c r="K243" s="37"/>
      <c r="L243" s="40"/>
      <c r="M243" s="203"/>
      <c r="N243" s="204"/>
      <c r="O243" s="65"/>
      <c r="P243" s="65"/>
      <c r="Q243" s="65"/>
      <c r="R243" s="65"/>
      <c r="S243" s="65"/>
      <c r="T243" s="66"/>
      <c r="U243" s="35"/>
      <c r="V243" s="35"/>
      <c r="W243" s="35"/>
      <c r="X243" s="35"/>
      <c r="Y243" s="35"/>
      <c r="Z243" s="35"/>
      <c r="AA243" s="35"/>
      <c r="AB243" s="35"/>
      <c r="AC243" s="35"/>
      <c r="AD243" s="35"/>
      <c r="AE243" s="35"/>
      <c r="AT243" s="18" t="s">
        <v>155</v>
      </c>
      <c r="AU243" s="18" t="s">
        <v>82</v>
      </c>
    </row>
    <row r="244" spans="1:65" s="2" customFormat="1" ht="16.5" customHeight="1">
      <c r="A244" s="35"/>
      <c r="B244" s="36"/>
      <c r="C244" s="188" t="s">
        <v>540</v>
      </c>
      <c r="D244" s="188" t="s">
        <v>148</v>
      </c>
      <c r="E244" s="189" t="s">
        <v>2337</v>
      </c>
      <c r="F244" s="190" t="s">
        <v>2338</v>
      </c>
      <c r="G244" s="191" t="s">
        <v>2339</v>
      </c>
      <c r="H244" s="192">
        <v>1</v>
      </c>
      <c r="I244" s="193"/>
      <c r="J244" s="194">
        <f>ROUND(I244*H244,2)</f>
        <v>0</v>
      </c>
      <c r="K244" s="190" t="s">
        <v>2116</v>
      </c>
      <c r="L244" s="40"/>
      <c r="M244" s="195" t="s">
        <v>19</v>
      </c>
      <c r="N244" s="196" t="s">
        <v>43</v>
      </c>
      <c r="O244" s="65"/>
      <c r="P244" s="197">
        <f>O244*H244</f>
        <v>0</v>
      </c>
      <c r="Q244" s="197">
        <v>5.6999999999999998E-4</v>
      </c>
      <c r="R244" s="197">
        <f>Q244*H244</f>
        <v>5.6999999999999998E-4</v>
      </c>
      <c r="S244" s="197">
        <v>0</v>
      </c>
      <c r="T244" s="198">
        <f>S244*H244</f>
        <v>0</v>
      </c>
      <c r="U244" s="35"/>
      <c r="V244" s="35"/>
      <c r="W244" s="35"/>
      <c r="X244" s="35"/>
      <c r="Y244" s="35"/>
      <c r="Z244" s="35"/>
      <c r="AA244" s="35"/>
      <c r="AB244" s="35"/>
      <c r="AC244" s="35"/>
      <c r="AD244" s="35"/>
      <c r="AE244" s="35"/>
      <c r="AR244" s="199" t="s">
        <v>239</v>
      </c>
      <c r="AT244" s="199" t="s">
        <v>148</v>
      </c>
      <c r="AU244" s="199" t="s">
        <v>82</v>
      </c>
      <c r="AY244" s="18" t="s">
        <v>146</v>
      </c>
      <c r="BE244" s="200">
        <f>IF(N244="základní",J244,0)</f>
        <v>0</v>
      </c>
      <c r="BF244" s="200">
        <f>IF(N244="snížená",J244,0)</f>
        <v>0</v>
      </c>
      <c r="BG244" s="200">
        <f>IF(N244="zákl. přenesená",J244,0)</f>
        <v>0</v>
      </c>
      <c r="BH244" s="200">
        <f>IF(N244="sníž. přenesená",J244,0)</f>
        <v>0</v>
      </c>
      <c r="BI244" s="200">
        <f>IF(N244="nulová",J244,0)</f>
        <v>0</v>
      </c>
      <c r="BJ244" s="18" t="s">
        <v>80</v>
      </c>
      <c r="BK244" s="200">
        <f>ROUND(I244*H244,2)</f>
        <v>0</v>
      </c>
      <c r="BL244" s="18" t="s">
        <v>239</v>
      </c>
      <c r="BM244" s="199" t="s">
        <v>2340</v>
      </c>
    </row>
    <row r="245" spans="1:65" s="2" customFormat="1" ht="11.25">
      <c r="A245" s="35"/>
      <c r="B245" s="36"/>
      <c r="C245" s="37"/>
      <c r="D245" s="201" t="s">
        <v>155</v>
      </c>
      <c r="E245" s="37"/>
      <c r="F245" s="202" t="s">
        <v>2341</v>
      </c>
      <c r="G245" s="37"/>
      <c r="H245" s="37"/>
      <c r="I245" s="109"/>
      <c r="J245" s="37"/>
      <c r="K245" s="37"/>
      <c r="L245" s="40"/>
      <c r="M245" s="203"/>
      <c r="N245" s="204"/>
      <c r="O245" s="65"/>
      <c r="P245" s="65"/>
      <c r="Q245" s="65"/>
      <c r="R245" s="65"/>
      <c r="S245" s="65"/>
      <c r="T245" s="66"/>
      <c r="U245" s="35"/>
      <c r="V245" s="35"/>
      <c r="W245" s="35"/>
      <c r="X245" s="35"/>
      <c r="Y245" s="35"/>
      <c r="Z245" s="35"/>
      <c r="AA245" s="35"/>
      <c r="AB245" s="35"/>
      <c r="AC245" s="35"/>
      <c r="AD245" s="35"/>
      <c r="AE245" s="35"/>
      <c r="AT245" s="18" t="s">
        <v>155</v>
      </c>
      <c r="AU245" s="18" t="s">
        <v>82</v>
      </c>
    </row>
    <row r="246" spans="1:65" s="2" customFormat="1" ht="16.5" customHeight="1">
      <c r="A246" s="35"/>
      <c r="B246" s="36"/>
      <c r="C246" s="188" t="s">
        <v>545</v>
      </c>
      <c r="D246" s="188" t="s">
        <v>148</v>
      </c>
      <c r="E246" s="189" t="s">
        <v>2342</v>
      </c>
      <c r="F246" s="190" t="s">
        <v>2343</v>
      </c>
      <c r="G246" s="191" t="s">
        <v>383</v>
      </c>
      <c r="H246" s="192">
        <v>1</v>
      </c>
      <c r="I246" s="193"/>
      <c r="J246" s="194">
        <f>ROUND(I246*H246,2)</f>
        <v>0</v>
      </c>
      <c r="K246" s="190" t="s">
        <v>19</v>
      </c>
      <c r="L246" s="40"/>
      <c r="M246" s="195" t="s">
        <v>19</v>
      </c>
      <c r="N246" s="196" t="s">
        <v>43</v>
      </c>
      <c r="O246" s="65"/>
      <c r="P246" s="197">
        <f>O246*H246</f>
        <v>0</v>
      </c>
      <c r="Q246" s="197">
        <v>2.0500000000000002E-3</v>
      </c>
      <c r="R246" s="197">
        <f>Q246*H246</f>
        <v>2.0500000000000002E-3</v>
      </c>
      <c r="S246" s="197">
        <v>0</v>
      </c>
      <c r="T246" s="198">
        <f>S246*H246</f>
        <v>0</v>
      </c>
      <c r="U246" s="35"/>
      <c r="V246" s="35"/>
      <c r="W246" s="35"/>
      <c r="X246" s="35"/>
      <c r="Y246" s="35"/>
      <c r="Z246" s="35"/>
      <c r="AA246" s="35"/>
      <c r="AB246" s="35"/>
      <c r="AC246" s="35"/>
      <c r="AD246" s="35"/>
      <c r="AE246" s="35"/>
      <c r="AR246" s="199" t="s">
        <v>239</v>
      </c>
      <c r="AT246" s="199" t="s">
        <v>148</v>
      </c>
      <c r="AU246" s="199" t="s">
        <v>82</v>
      </c>
      <c r="AY246" s="18" t="s">
        <v>146</v>
      </c>
      <c r="BE246" s="200">
        <f>IF(N246="základní",J246,0)</f>
        <v>0</v>
      </c>
      <c r="BF246" s="200">
        <f>IF(N246="snížená",J246,0)</f>
        <v>0</v>
      </c>
      <c r="BG246" s="200">
        <f>IF(N246="zákl. přenesená",J246,0)</f>
        <v>0</v>
      </c>
      <c r="BH246" s="200">
        <f>IF(N246="sníž. přenesená",J246,0)</f>
        <v>0</v>
      </c>
      <c r="BI246" s="200">
        <f>IF(N246="nulová",J246,0)</f>
        <v>0</v>
      </c>
      <c r="BJ246" s="18" t="s">
        <v>80</v>
      </c>
      <c r="BK246" s="200">
        <f>ROUND(I246*H246,2)</f>
        <v>0</v>
      </c>
      <c r="BL246" s="18" t="s">
        <v>239</v>
      </c>
      <c r="BM246" s="199" t="s">
        <v>2344</v>
      </c>
    </row>
    <row r="247" spans="1:65" s="2" customFormat="1" ht="11.25">
      <c r="A247" s="35"/>
      <c r="B247" s="36"/>
      <c r="C247" s="37"/>
      <c r="D247" s="201" t="s">
        <v>155</v>
      </c>
      <c r="E247" s="37"/>
      <c r="F247" s="202" t="s">
        <v>2343</v>
      </c>
      <c r="G247" s="37"/>
      <c r="H247" s="37"/>
      <c r="I247" s="109"/>
      <c r="J247" s="37"/>
      <c r="K247" s="37"/>
      <c r="L247" s="40"/>
      <c r="M247" s="203"/>
      <c r="N247" s="204"/>
      <c r="O247" s="65"/>
      <c r="P247" s="65"/>
      <c r="Q247" s="65"/>
      <c r="R247" s="65"/>
      <c r="S247" s="65"/>
      <c r="T247" s="66"/>
      <c r="U247" s="35"/>
      <c r="V247" s="35"/>
      <c r="W247" s="35"/>
      <c r="X247" s="35"/>
      <c r="Y247" s="35"/>
      <c r="Z247" s="35"/>
      <c r="AA247" s="35"/>
      <c r="AB247" s="35"/>
      <c r="AC247" s="35"/>
      <c r="AD247" s="35"/>
      <c r="AE247" s="35"/>
      <c r="AT247" s="18" t="s">
        <v>155</v>
      </c>
      <c r="AU247" s="18" t="s">
        <v>82</v>
      </c>
    </row>
    <row r="248" spans="1:65" s="2" customFormat="1" ht="16.5" customHeight="1">
      <c r="A248" s="35"/>
      <c r="B248" s="36"/>
      <c r="C248" s="188" t="s">
        <v>550</v>
      </c>
      <c r="D248" s="188" t="s">
        <v>148</v>
      </c>
      <c r="E248" s="189" t="s">
        <v>2345</v>
      </c>
      <c r="F248" s="190" t="s">
        <v>2346</v>
      </c>
      <c r="G248" s="191" t="s">
        <v>383</v>
      </c>
      <c r="H248" s="192">
        <v>1</v>
      </c>
      <c r="I248" s="193"/>
      <c r="J248" s="194">
        <f>ROUND(I248*H248,2)</f>
        <v>0</v>
      </c>
      <c r="K248" s="190" t="s">
        <v>2116</v>
      </c>
      <c r="L248" s="40"/>
      <c r="M248" s="195" t="s">
        <v>19</v>
      </c>
      <c r="N248" s="196" t="s">
        <v>43</v>
      </c>
      <c r="O248" s="65"/>
      <c r="P248" s="197">
        <f>O248*H248</f>
        <v>0</v>
      </c>
      <c r="Q248" s="197">
        <v>1.7000000000000001E-4</v>
      </c>
      <c r="R248" s="197">
        <f>Q248*H248</f>
        <v>1.7000000000000001E-4</v>
      </c>
      <c r="S248" s="197">
        <v>0</v>
      </c>
      <c r="T248" s="198">
        <f>S248*H248</f>
        <v>0</v>
      </c>
      <c r="U248" s="35"/>
      <c r="V248" s="35"/>
      <c r="W248" s="35"/>
      <c r="X248" s="35"/>
      <c r="Y248" s="35"/>
      <c r="Z248" s="35"/>
      <c r="AA248" s="35"/>
      <c r="AB248" s="35"/>
      <c r="AC248" s="35"/>
      <c r="AD248" s="35"/>
      <c r="AE248" s="35"/>
      <c r="AR248" s="199" t="s">
        <v>239</v>
      </c>
      <c r="AT248" s="199" t="s">
        <v>148</v>
      </c>
      <c r="AU248" s="199" t="s">
        <v>82</v>
      </c>
      <c r="AY248" s="18" t="s">
        <v>146</v>
      </c>
      <c r="BE248" s="200">
        <f>IF(N248="základní",J248,0)</f>
        <v>0</v>
      </c>
      <c r="BF248" s="200">
        <f>IF(N248="snížená",J248,0)</f>
        <v>0</v>
      </c>
      <c r="BG248" s="200">
        <f>IF(N248="zákl. přenesená",J248,0)</f>
        <v>0</v>
      </c>
      <c r="BH248" s="200">
        <f>IF(N248="sníž. přenesená",J248,0)</f>
        <v>0</v>
      </c>
      <c r="BI248" s="200">
        <f>IF(N248="nulová",J248,0)</f>
        <v>0</v>
      </c>
      <c r="BJ248" s="18" t="s">
        <v>80</v>
      </c>
      <c r="BK248" s="200">
        <f>ROUND(I248*H248,2)</f>
        <v>0</v>
      </c>
      <c r="BL248" s="18" t="s">
        <v>239</v>
      </c>
      <c r="BM248" s="199" t="s">
        <v>2347</v>
      </c>
    </row>
    <row r="249" spans="1:65" s="2" customFormat="1" ht="11.25">
      <c r="A249" s="35"/>
      <c r="B249" s="36"/>
      <c r="C249" s="37"/>
      <c r="D249" s="201" t="s">
        <v>155</v>
      </c>
      <c r="E249" s="37"/>
      <c r="F249" s="202" t="s">
        <v>2348</v>
      </c>
      <c r="G249" s="37"/>
      <c r="H249" s="37"/>
      <c r="I249" s="109"/>
      <c r="J249" s="37"/>
      <c r="K249" s="37"/>
      <c r="L249" s="40"/>
      <c r="M249" s="203"/>
      <c r="N249" s="204"/>
      <c r="O249" s="65"/>
      <c r="P249" s="65"/>
      <c r="Q249" s="65"/>
      <c r="R249" s="65"/>
      <c r="S249" s="65"/>
      <c r="T249" s="66"/>
      <c r="U249" s="35"/>
      <c r="V249" s="35"/>
      <c r="W249" s="35"/>
      <c r="X249" s="35"/>
      <c r="Y249" s="35"/>
      <c r="Z249" s="35"/>
      <c r="AA249" s="35"/>
      <c r="AB249" s="35"/>
      <c r="AC249" s="35"/>
      <c r="AD249" s="35"/>
      <c r="AE249" s="35"/>
      <c r="AT249" s="18" t="s">
        <v>155</v>
      </c>
      <c r="AU249" s="18" t="s">
        <v>82</v>
      </c>
    </row>
    <row r="250" spans="1:65" s="2" customFormat="1" ht="16.5" customHeight="1">
      <c r="A250" s="35"/>
      <c r="B250" s="36"/>
      <c r="C250" s="188" t="s">
        <v>555</v>
      </c>
      <c r="D250" s="188" t="s">
        <v>148</v>
      </c>
      <c r="E250" s="189" t="s">
        <v>2349</v>
      </c>
      <c r="F250" s="190" t="s">
        <v>2350</v>
      </c>
      <c r="G250" s="191" t="s">
        <v>383</v>
      </c>
      <c r="H250" s="192">
        <v>1</v>
      </c>
      <c r="I250" s="193"/>
      <c r="J250" s="194">
        <f>ROUND(I250*H250,2)</f>
        <v>0</v>
      </c>
      <c r="K250" s="190" t="s">
        <v>2116</v>
      </c>
      <c r="L250" s="40"/>
      <c r="M250" s="195" t="s">
        <v>19</v>
      </c>
      <c r="N250" s="196" t="s">
        <v>43</v>
      </c>
      <c r="O250" s="65"/>
      <c r="P250" s="197">
        <f>O250*H250</f>
        <v>0</v>
      </c>
      <c r="Q250" s="197">
        <v>5.0000000000000001E-4</v>
      </c>
      <c r="R250" s="197">
        <f>Q250*H250</f>
        <v>5.0000000000000001E-4</v>
      </c>
      <c r="S250" s="197">
        <v>0</v>
      </c>
      <c r="T250" s="198">
        <f>S250*H250</f>
        <v>0</v>
      </c>
      <c r="U250" s="35"/>
      <c r="V250" s="35"/>
      <c r="W250" s="35"/>
      <c r="X250" s="35"/>
      <c r="Y250" s="35"/>
      <c r="Z250" s="35"/>
      <c r="AA250" s="35"/>
      <c r="AB250" s="35"/>
      <c r="AC250" s="35"/>
      <c r="AD250" s="35"/>
      <c r="AE250" s="35"/>
      <c r="AR250" s="199" t="s">
        <v>239</v>
      </c>
      <c r="AT250" s="199" t="s">
        <v>148</v>
      </c>
      <c r="AU250" s="199" t="s">
        <v>82</v>
      </c>
      <c r="AY250" s="18" t="s">
        <v>146</v>
      </c>
      <c r="BE250" s="200">
        <f>IF(N250="základní",J250,0)</f>
        <v>0</v>
      </c>
      <c r="BF250" s="200">
        <f>IF(N250="snížená",J250,0)</f>
        <v>0</v>
      </c>
      <c r="BG250" s="200">
        <f>IF(N250="zákl. přenesená",J250,0)</f>
        <v>0</v>
      </c>
      <c r="BH250" s="200">
        <f>IF(N250="sníž. přenesená",J250,0)</f>
        <v>0</v>
      </c>
      <c r="BI250" s="200">
        <f>IF(N250="nulová",J250,0)</f>
        <v>0</v>
      </c>
      <c r="BJ250" s="18" t="s">
        <v>80</v>
      </c>
      <c r="BK250" s="200">
        <f>ROUND(I250*H250,2)</f>
        <v>0</v>
      </c>
      <c r="BL250" s="18" t="s">
        <v>239</v>
      </c>
      <c r="BM250" s="199" t="s">
        <v>2351</v>
      </c>
    </row>
    <row r="251" spans="1:65" s="2" customFormat="1" ht="11.25">
      <c r="A251" s="35"/>
      <c r="B251" s="36"/>
      <c r="C251" s="37"/>
      <c r="D251" s="201" t="s">
        <v>155</v>
      </c>
      <c r="E251" s="37"/>
      <c r="F251" s="202" t="s">
        <v>2352</v>
      </c>
      <c r="G251" s="37"/>
      <c r="H251" s="37"/>
      <c r="I251" s="109"/>
      <c r="J251" s="37"/>
      <c r="K251" s="37"/>
      <c r="L251" s="40"/>
      <c r="M251" s="203"/>
      <c r="N251" s="204"/>
      <c r="O251" s="65"/>
      <c r="P251" s="65"/>
      <c r="Q251" s="65"/>
      <c r="R251" s="65"/>
      <c r="S251" s="65"/>
      <c r="T251" s="66"/>
      <c r="U251" s="35"/>
      <c r="V251" s="35"/>
      <c r="W251" s="35"/>
      <c r="X251" s="35"/>
      <c r="Y251" s="35"/>
      <c r="Z251" s="35"/>
      <c r="AA251" s="35"/>
      <c r="AB251" s="35"/>
      <c r="AC251" s="35"/>
      <c r="AD251" s="35"/>
      <c r="AE251" s="35"/>
      <c r="AT251" s="18" t="s">
        <v>155</v>
      </c>
      <c r="AU251" s="18" t="s">
        <v>82</v>
      </c>
    </row>
    <row r="252" spans="1:65" s="2" customFormat="1" ht="16.5" customHeight="1">
      <c r="A252" s="35"/>
      <c r="B252" s="36"/>
      <c r="C252" s="188" t="s">
        <v>560</v>
      </c>
      <c r="D252" s="188" t="s">
        <v>148</v>
      </c>
      <c r="E252" s="189" t="s">
        <v>2353</v>
      </c>
      <c r="F252" s="190" t="s">
        <v>2354</v>
      </c>
      <c r="G252" s="191" t="s">
        <v>383</v>
      </c>
      <c r="H252" s="192">
        <v>1</v>
      </c>
      <c r="I252" s="193"/>
      <c r="J252" s="194">
        <f>ROUND(I252*H252,2)</f>
        <v>0</v>
      </c>
      <c r="K252" s="190" t="s">
        <v>2116</v>
      </c>
      <c r="L252" s="40"/>
      <c r="M252" s="195" t="s">
        <v>19</v>
      </c>
      <c r="N252" s="196" t="s">
        <v>43</v>
      </c>
      <c r="O252" s="65"/>
      <c r="P252" s="197">
        <f>O252*H252</f>
        <v>0</v>
      </c>
      <c r="Q252" s="197">
        <v>2.9E-4</v>
      </c>
      <c r="R252" s="197">
        <f>Q252*H252</f>
        <v>2.9E-4</v>
      </c>
      <c r="S252" s="197">
        <v>0</v>
      </c>
      <c r="T252" s="198">
        <f>S252*H252</f>
        <v>0</v>
      </c>
      <c r="U252" s="35"/>
      <c r="V252" s="35"/>
      <c r="W252" s="35"/>
      <c r="X252" s="35"/>
      <c r="Y252" s="35"/>
      <c r="Z252" s="35"/>
      <c r="AA252" s="35"/>
      <c r="AB252" s="35"/>
      <c r="AC252" s="35"/>
      <c r="AD252" s="35"/>
      <c r="AE252" s="35"/>
      <c r="AR252" s="199" t="s">
        <v>239</v>
      </c>
      <c r="AT252" s="199" t="s">
        <v>148</v>
      </c>
      <c r="AU252" s="199" t="s">
        <v>82</v>
      </c>
      <c r="AY252" s="18" t="s">
        <v>146</v>
      </c>
      <c r="BE252" s="200">
        <f>IF(N252="základní",J252,0)</f>
        <v>0</v>
      </c>
      <c r="BF252" s="200">
        <f>IF(N252="snížená",J252,0)</f>
        <v>0</v>
      </c>
      <c r="BG252" s="200">
        <f>IF(N252="zákl. přenesená",J252,0)</f>
        <v>0</v>
      </c>
      <c r="BH252" s="200">
        <f>IF(N252="sníž. přenesená",J252,0)</f>
        <v>0</v>
      </c>
      <c r="BI252" s="200">
        <f>IF(N252="nulová",J252,0)</f>
        <v>0</v>
      </c>
      <c r="BJ252" s="18" t="s">
        <v>80</v>
      </c>
      <c r="BK252" s="200">
        <f>ROUND(I252*H252,2)</f>
        <v>0</v>
      </c>
      <c r="BL252" s="18" t="s">
        <v>239</v>
      </c>
      <c r="BM252" s="199" t="s">
        <v>2355</v>
      </c>
    </row>
    <row r="253" spans="1:65" s="2" customFormat="1" ht="11.25">
      <c r="A253" s="35"/>
      <c r="B253" s="36"/>
      <c r="C253" s="37"/>
      <c r="D253" s="201" t="s">
        <v>155</v>
      </c>
      <c r="E253" s="37"/>
      <c r="F253" s="202" t="s">
        <v>2356</v>
      </c>
      <c r="G253" s="37"/>
      <c r="H253" s="37"/>
      <c r="I253" s="109"/>
      <c r="J253" s="37"/>
      <c r="K253" s="37"/>
      <c r="L253" s="40"/>
      <c r="M253" s="203"/>
      <c r="N253" s="204"/>
      <c r="O253" s="65"/>
      <c r="P253" s="65"/>
      <c r="Q253" s="65"/>
      <c r="R253" s="65"/>
      <c r="S253" s="65"/>
      <c r="T253" s="66"/>
      <c r="U253" s="35"/>
      <c r="V253" s="35"/>
      <c r="W253" s="35"/>
      <c r="X253" s="35"/>
      <c r="Y253" s="35"/>
      <c r="Z253" s="35"/>
      <c r="AA253" s="35"/>
      <c r="AB253" s="35"/>
      <c r="AC253" s="35"/>
      <c r="AD253" s="35"/>
      <c r="AE253" s="35"/>
      <c r="AT253" s="18" t="s">
        <v>155</v>
      </c>
      <c r="AU253" s="18" t="s">
        <v>82</v>
      </c>
    </row>
    <row r="254" spans="1:65" s="2" customFormat="1" ht="16.5" customHeight="1">
      <c r="A254" s="35"/>
      <c r="B254" s="36"/>
      <c r="C254" s="188" t="s">
        <v>566</v>
      </c>
      <c r="D254" s="188" t="s">
        <v>148</v>
      </c>
      <c r="E254" s="189" t="s">
        <v>2357</v>
      </c>
      <c r="F254" s="190" t="s">
        <v>2358</v>
      </c>
      <c r="G254" s="191" t="s">
        <v>383</v>
      </c>
      <c r="H254" s="192">
        <v>2</v>
      </c>
      <c r="I254" s="193"/>
      <c r="J254" s="194">
        <f>ROUND(I254*H254,2)</f>
        <v>0</v>
      </c>
      <c r="K254" s="190" t="s">
        <v>2116</v>
      </c>
      <c r="L254" s="40"/>
      <c r="M254" s="195" t="s">
        <v>19</v>
      </c>
      <c r="N254" s="196" t="s">
        <v>43</v>
      </c>
      <c r="O254" s="65"/>
      <c r="P254" s="197">
        <f>O254*H254</f>
        <v>0</v>
      </c>
      <c r="Q254" s="197">
        <v>2.1000000000000001E-4</v>
      </c>
      <c r="R254" s="197">
        <f>Q254*H254</f>
        <v>4.2000000000000002E-4</v>
      </c>
      <c r="S254" s="197">
        <v>0</v>
      </c>
      <c r="T254" s="198">
        <f>S254*H254</f>
        <v>0</v>
      </c>
      <c r="U254" s="35"/>
      <c r="V254" s="35"/>
      <c r="W254" s="35"/>
      <c r="X254" s="35"/>
      <c r="Y254" s="35"/>
      <c r="Z254" s="35"/>
      <c r="AA254" s="35"/>
      <c r="AB254" s="35"/>
      <c r="AC254" s="35"/>
      <c r="AD254" s="35"/>
      <c r="AE254" s="35"/>
      <c r="AR254" s="199" t="s">
        <v>239</v>
      </c>
      <c r="AT254" s="199" t="s">
        <v>148</v>
      </c>
      <c r="AU254" s="199" t="s">
        <v>82</v>
      </c>
      <c r="AY254" s="18" t="s">
        <v>146</v>
      </c>
      <c r="BE254" s="200">
        <f>IF(N254="základní",J254,0)</f>
        <v>0</v>
      </c>
      <c r="BF254" s="200">
        <f>IF(N254="snížená",J254,0)</f>
        <v>0</v>
      </c>
      <c r="BG254" s="200">
        <f>IF(N254="zákl. přenesená",J254,0)</f>
        <v>0</v>
      </c>
      <c r="BH254" s="200">
        <f>IF(N254="sníž. přenesená",J254,0)</f>
        <v>0</v>
      </c>
      <c r="BI254" s="200">
        <f>IF(N254="nulová",J254,0)</f>
        <v>0</v>
      </c>
      <c r="BJ254" s="18" t="s">
        <v>80</v>
      </c>
      <c r="BK254" s="200">
        <f>ROUND(I254*H254,2)</f>
        <v>0</v>
      </c>
      <c r="BL254" s="18" t="s">
        <v>239</v>
      </c>
      <c r="BM254" s="199" t="s">
        <v>2359</v>
      </c>
    </row>
    <row r="255" spans="1:65" s="2" customFormat="1" ht="11.25">
      <c r="A255" s="35"/>
      <c r="B255" s="36"/>
      <c r="C255" s="37"/>
      <c r="D255" s="201" t="s">
        <v>155</v>
      </c>
      <c r="E255" s="37"/>
      <c r="F255" s="202" t="s">
        <v>2360</v>
      </c>
      <c r="G255" s="37"/>
      <c r="H255" s="37"/>
      <c r="I255" s="109"/>
      <c r="J255" s="37"/>
      <c r="K255" s="37"/>
      <c r="L255" s="40"/>
      <c r="M255" s="203"/>
      <c r="N255" s="204"/>
      <c r="O255" s="65"/>
      <c r="P255" s="65"/>
      <c r="Q255" s="65"/>
      <c r="R255" s="65"/>
      <c r="S255" s="65"/>
      <c r="T255" s="66"/>
      <c r="U255" s="35"/>
      <c r="V255" s="35"/>
      <c r="W255" s="35"/>
      <c r="X255" s="35"/>
      <c r="Y255" s="35"/>
      <c r="Z255" s="35"/>
      <c r="AA255" s="35"/>
      <c r="AB255" s="35"/>
      <c r="AC255" s="35"/>
      <c r="AD255" s="35"/>
      <c r="AE255" s="35"/>
      <c r="AT255" s="18" t="s">
        <v>155</v>
      </c>
      <c r="AU255" s="18" t="s">
        <v>82</v>
      </c>
    </row>
    <row r="256" spans="1:65" s="2" customFormat="1" ht="16.5" customHeight="1">
      <c r="A256" s="35"/>
      <c r="B256" s="36"/>
      <c r="C256" s="188" t="s">
        <v>573</v>
      </c>
      <c r="D256" s="188" t="s">
        <v>148</v>
      </c>
      <c r="E256" s="189" t="s">
        <v>2361</v>
      </c>
      <c r="F256" s="190" t="s">
        <v>2362</v>
      </c>
      <c r="G256" s="191" t="s">
        <v>383</v>
      </c>
      <c r="H256" s="192">
        <v>4</v>
      </c>
      <c r="I256" s="193"/>
      <c r="J256" s="194">
        <f>ROUND(I256*H256,2)</f>
        <v>0</v>
      </c>
      <c r="K256" s="190" t="s">
        <v>2116</v>
      </c>
      <c r="L256" s="40"/>
      <c r="M256" s="195" t="s">
        <v>19</v>
      </c>
      <c r="N256" s="196" t="s">
        <v>43</v>
      </c>
      <c r="O256" s="65"/>
      <c r="P256" s="197">
        <f>O256*H256</f>
        <v>0</v>
      </c>
      <c r="Q256" s="197">
        <v>3.4000000000000002E-4</v>
      </c>
      <c r="R256" s="197">
        <f>Q256*H256</f>
        <v>1.3600000000000001E-3</v>
      </c>
      <c r="S256" s="197">
        <v>0</v>
      </c>
      <c r="T256" s="198">
        <f>S256*H256</f>
        <v>0</v>
      </c>
      <c r="U256" s="35"/>
      <c r="V256" s="35"/>
      <c r="W256" s="35"/>
      <c r="X256" s="35"/>
      <c r="Y256" s="35"/>
      <c r="Z256" s="35"/>
      <c r="AA256" s="35"/>
      <c r="AB256" s="35"/>
      <c r="AC256" s="35"/>
      <c r="AD256" s="35"/>
      <c r="AE256" s="35"/>
      <c r="AR256" s="199" t="s">
        <v>239</v>
      </c>
      <c r="AT256" s="199" t="s">
        <v>148</v>
      </c>
      <c r="AU256" s="199" t="s">
        <v>82</v>
      </c>
      <c r="AY256" s="18" t="s">
        <v>146</v>
      </c>
      <c r="BE256" s="200">
        <f>IF(N256="základní",J256,0)</f>
        <v>0</v>
      </c>
      <c r="BF256" s="200">
        <f>IF(N256="snížená",J256,0)</f>
        <v>0</v>
      </c>
      <c r="BG256" s="200">
        <f>IF(N256="zákl. přenesená",J256,0)</f>
        <v>0</v>
      </c>
      <c r="BH256" s="200">
        <f>IF(N256="sníž. přenesená",J256,0)</f>
        <v>0</v>
      </c>
      <c r="BI256" s="200">
        <f>IF(N256="nulová",J256,0)</f>
        <v>0</v>
      </c>
      <c r="BJ256" s="18" t="s">
        <v>80</v>
      </c>
      <c r="BK256" s="200">
        <f>ROUND(I256*H256,2)</f>
        <v>0</v>
      </c>
      <c r="BL256" s="18" t="s">
        <v>239</v>
      </c>
      <c r="BM256" s="199" t="s">
        <v>2363</v>
      </c>
    </row>
    <row r="257" spans="1:65" s="2" customFormat="1" ht="11.25">
      <c r="A257" s="35"/>
      <c r="B257" s="36"/>
      <c r="C257" s="37"/>
      <c r="D257" s="201" t="s">
        <v>155</v>
      </c>
      <c r="E257" s="37"/>
      <c r="F257" s="202" t="s">
        <v>2364</v>
      </c>
      <c r="G257" s="37"/>
      <c r="H257" s="37"/>
      <c r="I257" s="109"/>
      <c r="J257" s="37"/>
      <c r="K257" s="37"/>
      <c r="L257" s="40"/>
      <c r="M257" s="203"/>
      <c r="N257" s="204"/>
      <c r="O257" s="65"/>
      <c r="P257" s="65"/>
      <c r="Q257" s="65"/>
      <c r="R257" s="65"/>
      <c r="S257" s="65"/>
      <c r="T257" s="66"/>
      <c r="U257" s="35"/>
      <c r="V257" s="35"/>
      <c r="W257" s="35"/>
      <c r="X257" s="35"/>
      <c r="Y257" s="35"/>
      <c r="Z257" s="35"/>
      <c r="AA257" s="35"/>
      <c r="AB257" s="35"/>
      <c r="AC257" s="35"/>
      <c r="AD257" s="35"/>
      <c r="AE257" s="35"/>
      <c r="AT257" s="18" t="s">
        <v>155</v>
      </c>
      <c r="AU257" s="18" t="s">
        <v>82</v>
      </c>
    </row>
    <row r="258" spans="1:65" s="2" customFormat="1" ht="16.5" customHeight="1">
      <c r="A258" s="35"/>
      <c r="B258" s="36"/>
      <c r="C258" s="188" t="s">
        <v>579</v>
      </c>
      <c r="D258" s="188" t="s">
        <v>148</v>
      </c>
      <c r="E258" s="189" t="s">
        <v>2365</v>
      </c>
      <c r="F258" s="190" t="s">
        <v>2366</v>
      </c>
      <c r="G258" s="191" t="s">
        <v>383</v>
      </c>
      <c r="H258" s="192">
        <v>1</v>
      </c>
      <c r="I258" s="193"/>
      <c r="J258" s="194">
        <f>ROUND(I258*H258,2)</f>
        <v>0</v>
      </c>
      <c r="K258" s="190" t="s">
        <v>2116</v>
      </c>
      <c r="L258" s="40"/>
      <c r="M258" s="195" t="s">
        <v>19</v>
      </c>
      <c r="N258" s="196" t="s">
        <v>43</v>
      </c>
      <c r="O258" s="65"/>
      <c r="P258" s="197">
        <f>O258*H258</f>
        <v>0</v>
      </c>
      <c r="Q258" s="197">
        <v>5.0000000000000001E-4</v>
      </c>
      <c r="R258" s="197">
        <f>Q258*H258</f>
        <v>5.0000000000000001E-4</v>
      </c>
      <c r="S258" s="197">
        <v>0</v>
      </c>
      <c r="T258" s="198">
        <f>S258*H258</f>
        <v>0</v>
      </c>
      <c r="U258" s="35"/>
      <c r="V258" s="35"/>
      <c r="W258" s="35"/>
      <c r="X258" s="35"/>
      <c r="Y258" s="35"/>
      <c r="Z258" s="35"/>
      <c r="AA258" s="35"/>
      <c r="AB258" s="35"/>
      <c r="AC258" s="35"/>
      <c r="AD258" s="35"/>
      <c r="AE258" s="35"/>
      <c r="AR258" s="199" t="s">
        <v>239</v>
      </c>
      <c r="AT258" s="199" t="s">
        <v>148</v>
      </c>
      <c r="AU258" s="199" t="s">
        <v>82</v>
      </c>
      <c r="AY258" s="18" t="s">
        <v>146</v>
      </c>
      <c r="BE258" s="200">
        <f>IF(N258="základní",J258,0)</f>
        <v>0</v>
      </c>
      <c r="BF258" s="200">
        <f>IF(N258="snížená",J258,0)</f>
        <v>0</v>
      </c>
      <c r="BG258" s="200">
        <f>IF(N258="zákl. přenesená",J258,0)</f>
        <v>0</v>
      </c>
      <c r="BH258" s="200">
        <f>IF(N258="sníž. přenesená",J258,0)</f>
        <v>0</v>
      </c>
      <c r="BI258" s="200">
        <f>IF(N258="nulová",J258,0)</f>
        <v>0</v>
      </c>
      <c r="BJ258" s="18" t="s">
        <v>80</v>
      </c>
      <c r="BK258" s="200">
        <f>ROUND(I258*H258,2)</f>
        <v>0</v>
      </c>
      <c r="BL258" s="18" t="s">
        <v>239</v>
      </c>
      <c r="BM258" s="199" t="s">
        <v>2367</v>
      </c>
    </row>
    <row r="259" spans="1:65" s="2" customFormat="1" ht="11.25">
      <c r="A259" s="35"/>
      <c r="B259" s="36"/>
      <c r="C259" s="37"/>
      <c r="D259" s="201" t="s">
        <v>155</v>
      </c>
      <c r="E259" s="37"/>
      <c r="F259" s="202" t="s">
        <v>2368</v>
      </c>
      <c r="G259" s="37"/>
      <c r="H259" s="37"/>
      <c r="I259" s="109"/>
      <c r="J259" s="37"/>
      <c r="K259" s="37"/>
      <c r="L259" s="40"/>
      <c r="M259" s="203"/>
      <c r="N259" s="204"/>
      <c r="O259" s="65"/>
      <c r="P259" s="65"/>
      <c r="Q259" s="65"/>
      <c r="R259" s="65"/>
      <c r="S259" s="65"/>
      <c r="T259" s="66"/>
      <c r="U259" s="35"/>
      <c r="V259" s="35"/>
      <c r="W259" s="35"/>
      <c r="X259" s="35"/>
      <c r="Y259" s="35"/>
      <c r="Z259" s="35"/>
      <c r="AA259" s="35"/>
      <c r="AB259" s="35"/>
      <c r="AC259" s="35"/>
      <c r="AD259" s="35"/>
      <c r="AE259" s="35"/>
      <c r="AT259" s="18" t="s">
        <v>155</v>
      </c>
      <c r="AU259" s="18" t="s">
        <v>82</v>
      </c>
    </row>
    <row r="260" spans="1:65" s="2" customFormat="1" ht="16.5" customHeight="1">
      <c r="A260" s="35"/>
      <c r="B260" s="36"/>
      <c r="C260" s="188" t="s">
        <v>585</v>
      </c>
      <c r="D260" s="188" t="s">
        <v>148</v>
      </c>
      <c r="E260" s="189" t="s">
        <v>2369</v>
      </c>
      <c r="F260" s="190" t="s">
        <v>2370</v>
      </c>
      <c r="G260" s="191" t="s">
        <v>383</v>
      </c>
      <c r="H260" s="192">
        <v>2</v>
      </c>
      <c r="I260" s="193"/>
      <c r="J260" s="194">
        <f>ROUND(I260*H260,2)</f>
        <v>0</v>
      </c>
      <c r="K260" s="190" t="s">
        <v>2116</v>
      </c>
      <c r="L260" s="40"/>
      <c r="M260" s="195" t="s">
        <v>19</v>
      </c>
      <c r="N260" s="196" t="s">
        <v>43</v>
      </c>
      <c r="O260" s="65"/>
      <c r="P260" s="197">
        <f>O260*H260</f>
        <v>0</v>
      </c>
      <c r="Q260" s="197">
        <v>6.9999999999999999E-4</v>
      </c>
      <c r="R260" s="197">
        <f>Q260*H260</f>
        <v>1.4E-3</v>
      </c>
      <c r="S260" s="197">
        <v>0</v>
      </c>
      <c r="T260" s="198">
        <f>S260*H260</f>
        <v>0</v>
      </c>
      <c r="U260" s="35"/>
      <c r="V260" s="35"/>
      <c r="W260" s="35"/>
      <c r="X260" s="35"/>
      <c r="Y260" s="35"/>
      <c r="Z260" s="35"/>
      <c r="AA260" s="35"/>
      <c r="AB260" s="35"/>
      <c r="AC260" s="35"/>
      <c r="AD260" s="35"/>
      <c r="AE260" s="35"/>
      <c r="AR260" s="199" t="s">
        <v>239</v>
      </c>
      <c r="AT260" s="199" t="s">
        <v>148</v>
      </c>
      <c r="AU260" s="199" t="s">
        <v>82</v>
      </c>
      <c r="AY260" s="18" t="s">
        <v>146</v>
      </c>
      <c r="BE260" s="200">
        <f>IF(N260="základní",J260,0)</f>
        <v>0</v>
      </c>
      <c r="BF260" s="200">
        <f>IF(N260="snížená",J260,0)</f>
        <v>0</v>
      </c>
      <c r="BG260" s="200">
        <f>IF(N260="zákl. přenesená",J260,0)</f>
        <v>0</v>
      </c>
      <c r="BH260" s="200">
        <f>IF(N260="sníž. přenesená",J260,0)</f>
        <v>0</v>
      </c>
      <c r="BI260" s="200">
        <f>IF(N260="nulová",J260,0)</f>
        <v>0</v>
      </c>
      <c r="BJ260" s="18" t="s">
        <v>80</v>
      </c>
      <c r="BK260" s="200">
        <f>ROUND(I260*H260,2)</f>
        <v>0</v>
      </c>
      <c r="BL260" s="18" t="s">
        <v>239</v>
      </c>
      <c r="BM260" s="199" t="s">
        <v>2371</v>
      </c>
    </row>
    <row r="261" spans="1:65" s="2" customFormat="1" ht="11.25">
      <c r="A261" s="35"/>
      <c r="B261" s="36"/>
      <c r="C261" s="37"/>
      <c r="D261" s="201" t="s">
        <v>155</v>
      </c>
      <c r="E261" s="37"/>
      <c r="F261" s="202" t="s">
        <v>2372</v>
      </c>
      <c r="G261" s="37"/>
      <c r="H261" s="37"/>
      <c r="I261" s="109"/>
      <c r="J261" s="37"/>
      <c r="K261" s="37"/>
      <c r="L261" s="40"/>
      <c r="M261" s="203"/>
      <c r="N261" s="204"/>
      <c r="O261" s="65"/>
      <c r="P261" s="65"/>
      <c r="Q261" s="65"/>
      <c r="R261" s="65"/>
      <c r="S261" s="65"/>
      <c r="T261" s="66"/>
      <c r="U261" s="35"/>
      <c r="V261" s="35"/>
      <c r="W261" s="35"/>
      <c r="X261" s="35"/>
      <c r="Y261" s="35"/>
      <c r="Z261" s="35"/>
      <c r="AA261" s="35"/>
      <c r="AB261" s="35"/>
      <c r="AC261" s="35"/>
      <c r="AD261" s="35"/>
      <c r="AE261" s="35"/>
      <c r="AT261" s="18" t="s">
        <v>155</v>
      </c>
      <c r="AU261" s="18" t="s">
        <v>82</v>
      </c>
    </row>
    <row r="262" spans="1:65" s="2" customFormat="1" ht="16.5" customHeight="1">
      <c r="A262" s="35"/>
      <c r="B262" s="36"/>
      <c r="C262" s="188" t="s">
        <v>593</v>
      </c>
      <c r="D262" s="188" t="s">
        <v>148</v>
      </c>
      <c r="E262" s="189" t="s">
        <v>2373</v>
      </c>
      <c r="F262" s="190" t="s">
        <v>2374</v>
      </c>
      <c r="G262" s="191" t="s">
        <v>383</v>
      </c>
      <c r="H262" s="192">
        <v>2</v>
      </c>
      <c r="I262" s="193"/>
      <c r="J262" s="194">
        <f>ROUND(I262*H262,2)</f>
        <v>0</v>
      </c>
      <c r="K262" s="190" t="s">
        <v>2116</v>
      </c>
      <c r="L262" s="40"/>
      <c r="M262" s="195" t="s">
        <v>19</v>
      </c>
      <c r="N262" s="196" t="s">
        <v>43</v>
      </c>
      <c r="O262" s="65"/>
      <c r="P262" s="197">
        <f>O262*H262</f>
        <v>0</v>
      </c>
      <c r="Q262" s="197">
        <v>1.07E-3</v>
      </c>
      <c r="R262" s="197">
        <f>Q262*H262</f>
        <v>2.14E-3</v>
      </c>
      <c r="S262" s="197">
        <v>0</v>
      </c>
      <c r="T262" s="198">
        <f>S262*H262</f>
        <v>0</v>
      </c>
      <c r="U262" s="35"/>
      <c r="V262" s="35"/>
      <c r="W262" s="35"/>
      <c r="X262" s="35"/>
      <c r="Y262" s="35"/>
      <c r="Z262" s="35"/>
      <c r="AA262" s="35"/>
      <c r="AB262" s="35"/>
      <c r="AC262" s="35"/>
      <c r="AD262" s="35"/>
      <c r="AE262" s="35"/>
      <c r="AR262" s="199" t="s">
        <v>239</v>
      </c>
      <c r="AT262" s="199" t="s">
        <v>148</v>
      </c>
      <c r="AU262" s="199" t="s">
        <v>82</v>
      </c>
      <c r="AY262" s="18" t="s">
        <v>146</v>
      </c>
      <c r="BE262" s="200">
        <f>IF(N262="základní",J262,0)</f>
        <v>0</v>
      </c>
      <c r="BF262" s="200">
        <f>IF(N262="snížená",J262,0)</f>
        <v>0</v>
      </c>
      <c r="BG262" s="200">
        <f>IF(N262="zákl. přenesená",J262,0)</f>
        <v>0</v>
      </c>
      <c r="BH262" s="200">
        <f>IF(N262="sníž. přenesená",J262,0)</f>
        <v>0</v>
      </c>
      <c r="BI262" s="200">
        <f>IF(N262="nulová",J262,0)</f>
        <v>0</v>
      </c>
      <c r="BJ262" s="18" t="s">
        <v>80</v>
      </c>
      <c r="BK262" s="200">
        <f>ROUND(I262*H262,2)</f>
        <v>0</v>
      </c>
      <c r="BL262" s="18" t="s">
        <v>239</v>
      </c>
      <c r="BM262" s="199" t="s">
        <v>2375</v>
      </c>
    </row>
    <row r="263" spans="1:65" s="2" customFormat="1" ht="11.25">
      <c r="A263" s="35"/>
      <c r="B263" s="36"/>
      <c r="C263" s="37"/>
      <c r="D263" s="201" t="s">
        <v>155</v>
      </c>
      <c r="E263" s="37"/>
      <c r="F263" s="202" t="s">
        <v>2376</v>
      </c>
      <c r="G263" s="37"/>
      <c r="H263" s="37"/>
      <c r="I263" s="109"/>
      <c r="J263" s="37"/>
      <c r="K263" s="37"/>
      <c r="L263" s="40"/>
      <c r="M263" s="203"/>
      <c r="N263" s="204"/>
      <c r="O263" s="65"/>
      <c r="P263" s="65"/>
      <c r="Q263" s="65"/>
      <c r="R263" s="65"/>
      <c r="S263" s="65"/>
      <c r="T263" s="66"/>
      <c r="U263" s="35"/>
      <c r="V263" s="35"/>
      <c r="W263" s="35"/>
      <c r="X263" s="35"/>
      <c r="Y263" s="35"/>
      <c r="Z263" s="35"/>
      <c r="AA263" s="35"/>
      <c r="AB263" s="35"/>
      <c r="AC263" s="35"/>
      <c r="AD263" s="35"/>
      <c r="AE263" s="35"/>
      <c r="AT263" s="18" t="s">
        <v>155</v>
      </c>
      <c r="AU263" s="18" t="s">
        <v>82</v>
      </c>
    </row>
    <row r="264" spans="1:65" s="2" customFormat="1" ht="16.5" customHeight="1">
      <c r="A264" s="35"/>
      <c r="B264" s="36"/>
      <c r="C264" s="188" t="s">
        <v>598</v>
      </c>
      <c r="D264" s="188" t="s">
        <v>148</v>
      </c>
      <c r="E264" s="189" t="s">
        <v>2377</v>
      </c>
      <c r="F264" s="190" t="s">
        <v>2378</v>
      </c>
      <c r="G264" s="191" t="s">
        <v>383</v>
      </c>
      <c r="H264" s="192">
        <v>1</v>
      </c>
      <c r="I264" s="193"/>
      <c r="J264" s="194">
        <f>ROUND(I264*H264,2)</f>
        <v>0</v>
      </c>
      <c r="K264" s="190" t="s">
        <v>2116</v>
      </c>
      <c r="L264" s="40"/>
      <c r="M264" s="195" t="s">
        <v>19</v>
      </c>
      <c r="N264" s="196" t="s">
        <v>43</v>
      </c>
      <c r="O264" s="65"/>
      <c r="P264" s="197">
        <f>O264*H264</f>
        <v>0</v>
      </c>
      <c r="Q264" s="197">
        <v>2.7E-4</v>
      </c>
      <c r="R264" s="197">
        <f>Q264*H264</f>
        <v>2.7E-4</v>
      </c>
      <c r="S264" s="197">
        <v>0</v>
      </c>
      <c r="T264" s="198">
        <f>S264*H264</f>
        <v>0</v>
      </c>
      <c r="U264" s="35"/>
      <c r="V264" s="35"/>
      <c r="W264" s="35"/>
      <c r="X264" s="35"/>
      <c r="Y264" s="35"/>
      <c r="Z264" s="35"/>
      <c r="AA264" s="35"/>
      <c r="AB264" s="35"/>
      <c r="AC264" s="35"/>
      <c r="AD264" s="35"/>
      <c r="AE264" s="35"/>
      <c r="AR264" s="199" t="s">
        <v>239</v>
      </c>
      <c r="AT264" s="199" t="s">
        <v>148</v>
      </c>
      <c r="AU264" s="199" t="s">
        <v>82</v>
      </c>
      <c r="AY264" s="18" t="s">
        <v>146</v>
      </c>
      <c r="BE264" s="200">
        <f>IF(N264="základní",J264,0)</f>
        <v>0</v>
      </c>
      <c r="BF264" s="200">
        <f>IF(N264="snížená",J264,0)</f>
        <v>0</v>
      </c>
      <c r="BG264" s="200">
        <f>IF(N264="zákl. přenesená",J264,0)</f>
        <v>0</v>
      </c>
      <c r="BH264" s="200">
        <f>IF(N264="sníž. přenesená",J264,0)</f>
        <v>0</v>
      </c>
      <c r="BI264" s="200">
        <f>IF(N264="nulová",J264,0)</f>
        <v>0</v>
      </c>
      <c r="BJ264" s="18" t="s">
        <v>80</v>
      </c>
      <c r="BK264" s="200">
        <f>ROUND(I264*H264,2)</f>
        <v>0</v>
      </c>
      <c r="BL264" s="18" t="s">
        <v>239</v>
      </c>
      <c r="BM264" s="199" t="s">
        <v>2379</v>
      </c>
    </row>
    <row r="265" spans="1:65" s="2" customFormat="1" ht="11.25">
      <c r="A265" s="35"/>
      <c r="B265" s="36"/>
      <c r="C265" s="37"/>
      <c r="D265" s="201" t="s">
        <v>155</v>
      </c>
      <c r="E265" s="37"/>
      <c r="F265" s="202" t="s">
        <v>2380</v>
      </c>
      <c r="G265" s="37"/>
      <c r="H265" s="37"/>
      <c r="I265" s="109"/>
      <c r="J265" s="37"/>
      <c r="K265" s="37"/>
      <c r="L265" s="40"/>
      <c r="M265" s="203"/>
      <c r="N265" s="204"/>
      <c r="O265" s="65"/>
      <c r="P265" s="65"/>
      <c r="Q265" s="65"/>
      <c r="R265" s="65"/>
      <c r="S265" s="65"/>
      <c r="T265" s="66"/>
      <c r="U265" s="35"/>
      <c r="V265" s="35"/>
      <c r="W265" s="35"/>
      <c r="X265" s="35"/>
      <c r="Y265" s="35"/>
      <c r="Z265" s="35"/>
      <c r="AA265" s="35"/>
      <c r="AB265" s="35"/>
      <c r="AC265" s="35"/>
      <c r="AD265" s="35"/>
      <c r="AE265" s="35"/>
      <c r="AT265" s="18" t="s">
        <v>155</v>
      </c>
      <c r="AU265" s="18" t="s">
        <v>82</v>
      </c>
    </row>
    <row r="266" spans="1:65" s="2" customFormat="1" ht="16.5" customHeight="1">
      <c r="A266" s="35"/>
      <c r="B266" s="36"/>
      <c r="C266" s="188" t="s">
        <v>606</v>
      </c>
      <c r="D266" s="188" t="s">
        <v>148</v>
      </c>
      <c r="E266" s="189" t="s">
        <v>2381</v>
      </c>
      <c r="F266" s="190" t="s">
        <v>2382</v>
      </c>
      <c r="G266" s="191" t="s">
        <v>383</v>
      </c>
      <c r="H266" s="192">
        <v>3</v>
      </c>
      <c r="I266" s="193"/>
      <c r="J266" s="194">
        <f>ROUND(I266*H266,2)</f>
        <v>0</v>
      </c>
      <c r="K266" s="190" t="s">
        <v>2116</v>
      </c>
      <c r="L266" s="40"/>
      <c r="M266" s="195" t="s">
        <v>19</v>
      </c>
      <c r="N266" s="196" t="s">
        <v>43</v>
      </c>
      <c r="O266" s="65"/>
      <c r="P266" s="197">
        <f>O266*H266</f>
        <v>0</v>
      </c>
      <c r="Q266" s="197">
        <v>4.0000000000000002E-4</v>
      </c>
      <c r="R266" s="197">
        <f>Q266*H266</f>
        <v>1.2000000000000001E-3</v>
      </c>
      <c r="S266" s="197">
        <v>0</v>
      </c>
      <c r="T266" s="198">
        <f>S266*H266</f>
        <v>0</v>
      </c>
      <c r="U266" s="35"/>
      <c r="V266" s="35"/>
      <c r="W266" s="35"/>
      <c r="X266" s="35"/>
      <c r="Y266" s="35"/>
      <c r="Z266" s="35"/>
      <c r="AA266" s="35"/>
      <c r="AB266" s="35"/>
      <c r="AC266" s="35"/>
      <c r="AD266" s="35"/>
      <c r="AE266" s="35"/>
      <c r="AR266" s="199" t="s">
        <v>239</v>
      </c>
      <c r="AT266" s="199" t="s">
        <v>148</v>
      </c>
      <c r="AU266" s="199" t="s">
        <v>82</v>
      </c>
      <c r="AY266" s="18" t="s">
        <v>146</v>
      </c>
      <c r="BE266" s="200">
        <f>IF(N266="základní",J266,0)</f>
        <v>0</v>
      </c>
      <c r="BF266" s="200">
        <f>IF(N266="snížená",J266,0)</f>
        <v>0</v>
      </c>
      <c r="BG266" s="200">
        <f>IF(N266="zákl. přenesená",J266,0)</f>
        <v>0</v>
      </c>
      <c r="BH266" s="200">
        <f>IF(N266="sníž. přenesená",J266,0)</f>
        <v>0</v>
      </c>
      <c r="BI266" s="200">
        <f>IF(N266="nulová",J266,0)</f>
        <v>0</v>
      </c>
      <c r="BJ266" s="18" t="s">
        <v>80</v>
      </c>
      <c r="BK266" s="200">
        <f>ROUND(I266*H266,2)</f>
        <v>0</v>
      </c>
      <c r="BL266" s="18" t="s">
        <v>239</v>
      </c>
      <c r="BM266" s="199" t="s">
        <v>2383</v>
      </c>
    </row>
    <row r="267" spans="1:65" s="2" customFormat="1" ht="11.25">
      <c r="A267" s="35"/>
      <c r="B267" s="36"/>
      <c r="C267" s="37"/>
      <c r="D267" s="201" t="s">
        <v>155</v>
      </c>
      <c r="E267" s="37"/>
      <c r="F267" s="202" t="s">
        <v>2384</v>
      </c>
      <c r="G267" s="37"/>
      <c r="H267" s="37"/>
      <c r="I267" s="109"/>
      <c r="J267" s="37"/>
      <c r="K267" s="37"/>
      <c r="L267" s="40"/>
      <c r="M267" s="203"/>
      <c r="N267" s="204"/>
      <c r="O267" s="65"/>
      <c r="P267" s="65"/>
      <c r="Q267" s="65"/>
      <c r="R267" s="65"/>
      <c r="S267" s="65"/>
      <c r="T267" s="66"/>
      <c r="U267" s="35"/>
      <c r="V267" s="35"/>
      <c r="W267" s="35"/>
      <c r="X267" s="35"/>
      <c r="Y267" s="35"/>
      <c r="Z267" s="35"/>
      <c r="AA267" s="35"/>
      <c r="AB267" s="35"/>
      <c r="AC267" s="35"/>
      <c r="AD267" s="35"/>
      <c r="AE267" s="35"/>
      <c r="AT267" s="18" t="s">
        <v>155</v>
      </c>
      <c r="AU267" s="18" t="s">
        <v>82</v>
      </c>
    </row>
    <row r="268" spans="1:65" s="2" customFormat="1" ht="16.5" customHeight="1">
      <c r="A268" s="35"/>
      <c r="B268" s="36"/>
      <c r="C268" s="188" t="s">
        <v>612</v>
      </c>
      <c r="D268" s="188" t="s">
        <v>148</v>
      </c>
      <c r="E268" s="189" t="s">
        <v>2385</v>
      </c>
      <c r="F268" s="190" t="s">
        <v>2386</v>
      </c>
      <c r="G268" s="191" t="s">
        <v>383</v>
      </c>
      <c r="H268" s="192">
        <v>2</v>
      </c>
      <c r="I268" s="193"/>
      <c r="J268" s="194">
        <f>ROUND(I268*H268,2)</f>
        <v>0</v>
      </c>
      <c r="K268" s="190" t="s">
        <v>2116</v>
      </c>
      <c r="L268" s="40"/>
      <c r="M268" s="195" t="s">
        <v>19</v>
      </c>
      <c r="N268" s="196" t="s">
        <v>43</v>
      </c>
      <c r="O268" s="65"/>
      <c r="P268" s="197">
        <f>O268*H268</f>
        <v>0</v>
      </c>
      <c r="Q268" s="197">
        <v>8.0000000000000004E-4</v>
      </c>
      <c r="R268" s="197">
        <f>Q268*H268</f>
        <v>1.6000000000000001E-3</v>
      </c>
      <c r="S268" s="197">
        <v>0</v>
      </c>
      <c r="T268" s="198">
        <f>S268*H268</f>
        <v>0</v>
      </c>
      <c r="U268" s="35"/>
      <c r="V268" s="35"/>
      <c r="W268" s="35"/>
      <c r="X268" s="35"/>
      <c r="Y268" s="35"/>
      <c r="Z268" s="35"/>
      <c r="AA268" s="35"/>
      <c r="AB268" s="35"/>
      <c r="AC268" s="35"/>
      <c r="AD268" s="35"/>
      <c r="AE268" s="35"/>
      <c r="AR268" s="199" t="s">
        <v>239</v>
      </c>
      <c r="AT268" s="199" t="s">
        <v>148</v>
      </c>
      <c r="AU268" s="199" t="s">
        <v>82</v>
      </c>
      <c r="AY268" s="18" t="s">
        <v>146</v>
      </c>
      <c r="BE268" s="200">
        <f>IF(N268="základní",J268,0)</f>
        <v>0</v>
      </c>
      <c r="BF268" s="200">
        <f>IF(N268="snížená",J268,0)</f>
        <v>0</v>
      </c>
      <c r="BG268" s="200">
        <f>IF(N268="zákl. přenesená",J268,0)</f>
        <v>0</v>
      </c>
      <c r="BH268" s="200">
        <f>IF(N268="sníž. přenesená",J268,0)</f>
        <v>0</v>
      </c>
      <c r="BI268" s="200">
        <f>IF(N268="nulová",J268,0)</f>
        <v>0</v>
      </c>
      <c r="BJ268" s="18" t="s">
        <v>80</v>
      </c>
      <c r="BK268" s="200">
        <f>ROUND(I268*H268,2)</f>
        <v>0</v>
      </c>
      <c r="BL268" s="18" t="s">
        <v>239</v>
      </c>
      <c r="BM268" s="199" t="s">
        <v>2387</v>
      </c>
    </row>
    <row r="269" spans="1:65" s="2" customFormat="1" ht="11.25">
      <c r="A269" s="35"/>
      <c r="B269" s="36"/>
      <c r="C269" s="37"/>
      <c r="D269" s="201" t="s">
        <v>155</v>
      </c>
      <c r="E269" s="37"/>
      <c r="F269" s="202" t="s">
        <v>2388</v>
      </c>
      <c r="G269" s="37"/>
      <c r="H269" s="37"/>
      <c r="I269" s="109"/>
      <c r="J269" s="37"/>
      <c r="K269" s="37"/>
      <c r="L269" s="40"/>
      <c r="M269" s="203"/>
      <c r="N269" s="204"/>
      <c r="O269" s="65"/>
      <c r="P269" s="65"/>
      <c r="Q269" s="65"/>
      <c r="R269" s="65"/>
      <c r="S269" s="65"/>
      <c r="T269" s="66"/>
      <c r="U269" s="35"/>
      <c r="V269" s="35"/>
      <c r="W269" s="35"/>
      <c r="X269" s="35"/>
      <c r="Y269" s="35"/>
      <c r="Z269" s="35"/>
      <c r="AA269" s="35"/>
      <c r="AB269" s="35"/>
      <c r="AC269" s="35"/>
      <c r="AD269" s="35"/>
      <c r="AE269" s="35"/>
      <c r="AT269" s="18" t="s">
        <v>155</v>
      </c>
      <c r="AU269" s="18" t="s">
        <v>82</v>
      </c>
    </row>
    <row r="270" spans="1:65" s="2" customFormat="1" ht="16.5" customHeight="1">
      <c r="A270" s="35"/>
      <c r="B270" s="36"/>
      <c r="C270" s="188" t="s">
        <v>617</v>
      </c>
      <c r="D270" s="188" t="s">
        <v>148</v>
      </c>
      <c r="E270" s="189" t="s">
        <v>2389</v>
      </c>
      <c r="F270" s="190" t="s">
        <v>2390</v>
      </c>
      <c r="G270" s="191" t="s">
        <v>383</v>
      </c>
      <c r="H270" s="192">
        <v>1</v>
      </c>
      <c r="I270" s="193"/>
      <c r="J270" s="194">
        <f>ROUND(I270*H270,2)</f>
        <v>0</v>
      </c>
      <c r="K270" s="190" t="s">
        <v>2116</v>
      </c>
      <c r="L270" s="40"/>
      <c r="M270" s="195" t="s">
        <v>19</v>
      </c>
      <c r="N270" s="196" t="s">
        <v>43</v>
      </c>
      <c r="O270" s="65"/>
      <c r="P270" s="197">
        <f>O270*H270</f>
        <v>0</v>
      </c>
      <c r="Q270" s="197">
        <v>1.1999999999999999E-3</v>
      </c>
      <c r="R270" s="197">
        <f>Q270*H270</f>
        <v>1.1999999999999999E-3</v>
      </c>
      <c r="S270" s="197">
        <v>0</v>
      </c>
      <c r="T270" s="198">
        <f>S270*H270</f>
        <v>0</v>
      </c>
      <c r="U270" s="35"/>
      <c r="V270" s="35"/>
      <c r="W270" s="35"/>
      <c r="X270" s="35"/>
      <c r="Y270" s="35"/>
      <c r="Z270" s="35"/>
      <c r="AA270" s="35"/>
      <c r="AB270" s="35"/>
      <c r="AC270" s="35"/>
      <c r="AD270" s="35"/>
      <c r="AE270" s="35"/>
      <c r="AR270" s="199" t="s">
        <v>239</v>
      </c>
      <c r="AT270" s="199" t="s">
        <v>148</v>
      </c>
      <c r="AU270" s="199" t="s">
        <v>82</v>
      </c>
      <c r="AY270" s="18" t="s">
        <v>146</v>
      </c>
      <c r="BE270" s="200">
        <f>IF(N270="základní",J270,0)</f>
        <v>0</v>
      </c>
      <c r="BF270" s="200">
        <f>IF(N270="snížená",J270,0)</f>
        <v>0</v>
      </c>
      <c r="BG270" s="200">
        <f>IF(N270="zákl. přenesená",J270,0)</f>
        <v>0</v>
      </c>
      <c r="BH270" s="200">
        <f>IF(N270="sníž. přenesená",J270,0)</f>
        <v>0</v>
      </c>
      <c r="BI270" s="200">
        <f>IF(N270="nulová",J270,0)</f>
        <v>0</v>
      </c>
      <c r="BJ270" s="18" t="s">
        <v>80</v>
      </c>
      <c r="BK270" s="200">
        <f>ROUND(I270*H270,2)</f>
        <v>0</v>
      </c>
      <c r="BL270" s="18" t="s">
        <v>239</v>
      </c>
      <c r="BM270" s="199" t="s">
        <v>2391</v>
      </c>
    </row>
    <row r="271" spans="1:65" s="2" customFormat="1" ht="11.25">
      <c r="A271" s="35"/>
      <c r="B271" s="36"/>
      <c r="C271" s="37"/>
      <c r="D271" s="201" t="s">
        <v>155</v>
      </c>
      <c r="E271" s="37"/>
      <c r="F271" s="202" t="s">
        <v>2392</v>
      </c>
      <c r="G271" s="37"/>
      <c r="H271" s="37"/>
      <c r="I271" s="109"/>
      <c r="J271" s="37"/>
      <c r="K271" s="37"/>
      <c r="L271" s="40"/>
      <c r="M271" s="203"/>
      <c r="N271" s="204"/>
      <c r="O271" s="65"/>
      <c r="P271" s="65"/>
      <c r="Q271" s="65"/>
      <c r="R271" s="65"/>
      <c r="S271" s="65"/>
      <c r="T271" s="66"/>
      <c r="U271" s="35"/>
      <c r="V271" s="35"/>
      <c r="W271" s="35"/>
      <c r="X271" s="35"/>
      <c r="Y271" s="35"/>
      <c r="Z271" s="35"/>
      <c r="AA271" s="35"/>
      <c r="AB271" s="35"/>
      <c r="AC271" s="35"/>
      <c r="AD271" s="35"/>
      <c r="AE271" s="35"/>
      <c r="AT271" s="18" t="s">
        <v>155</v>
      </c>
      <c r="AU271" s="18" t="s">
        <v>82</v>
      </c>
    </row>
    <row r="272" spans="1:65" s="2" customFormat="1" ht="16.5" customHeight="1">
      <c r="A272" s="35"/>
      <c r="B272" s="36"/>
      <c r="C272" s="188" t="s">
        <v>624</v>
      </c>
      <c r="D272" s="188" t="s">
        <v>148</v>
      </c>
      <c r="E272" s="189" t="s">
        <v>2393</v>
      </c>
      <c r="F272" s="190" t="s">
        <v>2394</v>
      </c>
      <c r="G272" s="191" t="s">
        <v>383</v>
      </c>
      <c r="H272" s="192">
        <v>1</v>
      </c>
      <c r="I272" s="193"/>
      <c r="J272" s="194">
        <f>ROUND(I272*H272,2)</f>
        <v>0</v>
      </c>
      <c r="K272" s="190" t="s">
        <v>2116</v>
      </c>
      <c r="L272" s="40"/>
      <c r="M272" s="195" t="s">
        <v>19</v>
      </c>
      <c r="N272" s="196" t="s">
        <v>43</v>
      </c>
      <c r="O272" s="65"/>
      <c r="P272" s="197">
        <f>O272*H272</f>
        <v>0</v>
      </c>
      <c r="Q272" s="197">
        <v>3.47E-3</v>
      </c>
      <c r="R272" s="197">
        <f>Q272*H272</f>
        <v>3.47E-3</v>
      </c>
      <c r="S272" s="197">
        <v>0</v>
      </c>
      <c r="T272" s="198">
        <f>S272*H272</f>
        <v>0</v>
      </c>
      <c r="U272" s="35"/>
      <c r="V272" s="35"/>
      <c r="W272" s="35"/>
      <c r="X272" s="35"/>
      <c r="Y272" s="35"/>
      <c r="Z272" s="35"/>
      <c r="AA272" s="35"/>
      <c r="AB272" s="35"/>
      <c r="AC272" s="35"/>
      <c r="AD272" s="35"/>
      <c r="AE272" s="35"/>
      <c r="AR272" s="199" t="s">
        <v>239</v>
      </c>
      <c r="AT272" s="199" t="s">
        <v>148</v>
      </c>
      <c r="AU272" s="199" t="s">
        <v>82</v>
      </c>
      <c r="AY272" s="18" t="s">
        <v>146</v>
      </c>
      <c r="BE272" s="200">
        <f>IF(N272="základní",J272,0)</f>
        <v>0</v>
      </c>
      <c r="BF272" s="200">
        <f>IF(N272="snížená",J272,0)</f>
        <v>0</v>
      </c>
      <c r="BG272" s="200">
        <f>IF(N272="zákl. přenesená",J272,0)</f>
        <v>0</v>
      </c>
      <c r="BH272" s="200">
        <f>IF(N272="sníž. přenesená",J272,0)</f>
        <v>0</v>
      </c>
      <c r="BI272" s="200">
        <f>IF(N272="nulová",J272,0)</f>
        <v>0</v>
      </c>
      <c r="BJ272" s="18" t="s">
        <v>80</v>
      </c>
      <c r="BK272" s="200">
        <f>ROUND(I272*H272,2)</f>
        <v>0</v>
      </c>
      <c r="BL272" s="18" t="s">
        <v>239</v>
      </c>
      <c r="BM272" s="199" t="s">
        <v>2395</v>
      </c>
    </row>
    <row r="273" spans="1:65" s="2" customFormat="1" ht="11.25">
      <c r="A273" s="35"/>
      <c r="B273" s="36"/>
      <c r="C273" s="37"/>
      <c r="D273" s="201" t="s">
        <v>155</v>
      </c>
      <c r="E273" s="37"/>
      <c r="F273" s="202" t="s">
        <v>2396</v>
      </c>
      <c r="G273" s="37"/>
      <c r="H273" s="37"/>
      <c r="I273" s="109"/>
      <c r="J273" s="37"/>
      <c r="K273" s="37"/>
      <c r="L273" s="40"/>
      <c r="M273" s="203"/>
      <c r="N273" s="204"/>
      <c r="O273" s="65"/>
      <c r="P273" s="65"/>
      <c r="Q273" s="65"/>
      <c r="R273" s="65"/>
      <c r="S273" s="65"/>
      <c r="T273" s="66"/>
      <c r="U273" s="35"/>
      <c r="V273" s="35"/>
      <c r="W273" s="35"/>
      <c r="X273" s="35"/>
      <c r="Y273" s="35"/>
      <c r="Z273" s="35"/>
      <c r="AA273" s="35"/>
      <c r="AB273" s="35"/>
      <c r="AC273" s="35"/>
      <c r="AD273" s="35"/>
      <c r="AE273" s="35"/>
      <c r="AT273" s="18" t="s">
        <v>155</v>
      </c>
      <c r="AU273" s="18" t="s">
        <v>82</v>
      </c>
    </row>
    <row r="274" spans="1:65" s="2" customFormat="1" ht="16.5" customHeight="1">
      <c r="A274" s="35"/>
      <c r="B274" s="36"/>
      <c r="C274" s="188" t="s">
        <v>630</v>
      </c>
      <c r="D274" s="188" t="s">
        <v>148</v>
      </c>
      <c r="E274" s="189" t="s">
        <v>2397</v>
      </c>
      <c r="F274" s="190" t="s">
        <v>2398</v>
      </c>
      <c r="G274" s="191" t="s">
        <v>383</v>
      </c>
      <c r="H274" s="192">
        <v>4</v>
      </c>
      <c r="I274" s="193"/>
      <c r="J274" s="194">
        <f>ROUND(I274*H274,2)</f>
        <v>0</v>
      </c>
      <c r="K274" s="190" t="s">
        <v>2116</v>
      </c>
      <c r="L274" s="40"/>
      <c r="M274" s="195" t="s">
        <v>19</v>
      </c>
      <c r="N274" s="196" t="s">
        <v>43</v>
      </c>
      <c r="O274" s="65"/>
      <c r="P274" s="197">
        <f>O274*H274</f>
        <v>0</v>
      </c>
      <c r="Q274" s="197">
        <v>1.8000000000000001E-4</v>
      </c>
      <c r="R274" s="197">
        <f>Q274*H274</f>
        <v>7.2000000000000005E-4</v>
      </c>
      <c r="S274" s="197">
        <v>0</v>
      </c>
      <c r="T274" s="198">
        <f>S274*H274</f>
        <v>0</v>
      </c>
      <c r="U274" s="35"/>
      <c r="V274" s="35"/>
      <c r="W274" s="35"/>
      <c r="X274" s="35"/>
      <c r="Y274" s="35"/>
      <c r="Z274" s="35"/>
      <c r="AA274" s="35"/>
      <c r="AB274" s="35"/>
      <c r="AC274" s="35"/>
      <c r="AD274" s="35"/>
      <c r="AE274" s="35"/>
      <c r="AR274" s="199" t="s">
        <v>239</v>
      </c>
      <c r="AT274" s="199" t="s">
        <v>148</v>
      </c>
      <c r="AU274" s="199" t="s">
        <v>82</v>
      </c>
      <c r="AY274" s="18" t="s">
        <v>146</v>
      </c>
      <c r="BE274" s="200">
        <f>IF(N274="základní",J274,0)</f>
        <v>0</v>
      </c>
      <c r="BF274" s="200">
        <f>IF(N274="snížená",J274,0)</f>
        <v>0</v>
      </c>
      <c r="BG274" s="200">
        <f>IF(N274="zákl. přenesená",J274,0)</f>
        <v>0</v>
      </c>
      <c r="BH274" s="200">
        <f>IF(N274="sníž. přenesená",J274,0)</f>
        <v>0</v>
      </c>
      <c r="BI274" s="200">
        <f>IF(N274="nulová",J274,0)</f>
        <v>0</v>
      </c>
      <c r="BJ274" s="18" t="s">
        <v>80</v>
      </c>
      <c r="BK274" s="200">
        <f>ROUND(I274*H274,2)</f>
        <v>0</v>
      </c>
      <c r="BL274" s="18" t="s">
        <v>239</v>
      </c>
      <c r="BM274" s="199" t="s">
        <v>2399</v>
      </c>
    </row>
    <row r="275" spans="1:65" s="2" customFormat="1" ht="11.25">
      <c r="A275" s="35"/>
      <c r="B275" s="36"/>
      <c r="C275" s="37"/>
      <c r="D275" s="201" t="s">
        <v>155</v>
      </c>
      <c r="E275" s="37"/>
      <c r="F275" s="202" t="s">
        <v>2400</v>
      </c>
      <c r="G275" s="37"/>
      <c r="H275" s="37"/>
      <c r="I275" s="109"/>
      <c r="J275" s="37"/>
      <c r="K275" s="37"/>
      <c r="L275" s="40"/>
      <c r="M275" s="203"/>
      <c r="N275" s="204"/>
      <c r="O275" s="65"/>
      <c r="P275" s="65"/>
      <c r="Q275" s="65"/>
      <c r="R275" s="65"/>
      <c r="S275" s="65"/>
      <c r="T275" s="66"/>
      <c r="U275" s="35"/>
      <c r="V275" s="35"/>
      <c r="W275" s="35"/>
      <c r="X275" s="35"/>
      <c r="Y275" s="35"/>
      <c r="Z275" s="35"/>
      <c r="AA275" s="35"/>
      <c r="AB275" s="35"/>
      <c r="AC275" s="35"/>
      <c r="AD275" s="35"/>
      <c r="AE275" s="35"/>
      <c r="AT275" s="18" t="s">
        <v>155</v>
      </c>
      <c r="AU275" s="18" t="s">
        <v>82</v>
      </c>
    </row>
    <row r="276" spans="1:65" s="2" customFormat="1" ht="16.5" customHeight="1">
      <c r="A276" s="35"/>
      <c r="B276" s="36"/>
      <c r="C276" s="188" t="s">
        <v>637</v>
      </c>
      <c r="D276" s="188" t="s">
        <v>148</v>
      </c>
      <c r="E276" s="189" t="s">
        <v>2401</v>
      </c>
      <c r="F276" s="190" t="s">
        <v>2402</v>
      </c>
      <c r="G276" s="191" t="s">
        <v>464</v>
      </c>
      <c r="H276" s="192">
        <v>361</v>
      </c>
      <c r="I276" s="193"/>
      <c r="J276" s="194">
        <f>ROUND(I276*H276,2)</f>
        <v>0</v>
      </c>
      <c r="K276" s="190" t="s">
        <v>2116</v>
      </c>
      <c r="L276" s="40"/>
      <c r="M276" s="195" t="s">
        <v>19</v>
      </c>
      <c r="N276" s="196" t="s">
        <v>43</v>
      </c>
      <c r="O276" s="65"/>
      <c r="P276" s="197">
        <f>O276*H276</f>
        <v>0</v>
      </c>
      <c r="Q276" s="197">
        <v>1.9000000000000001E-4</v>
      </c>
      <c r="R276" s="197">
        <f>Q276*H276</f>
        <v>6.8589999999999998E-2</v>
      </c>
      <c r="S276" s="197">
        <v>0</v>
      </c>
      <c r="T276" s="198">
        <f>S276*H276</f>
        <v>0</v>
      </c>
      <c r="U276" s="35"/>
      <c r="V276" s="35"/>
      <c r="W276" s="35"/>
      <c r="X276" s="35"/>
      <c r="Y276" s="35"/>
      <c r="Z276" s="35"/>
      <c r="AA276" s="35"/>
      <c r="AB276" s="35"/>
      <c r="AC276" s="35"/>
      <c r="AD276" s="35"/>
      <c r="AE276" s="35"/>
      <c r="AR276" s="199" t="s">
        <v>239</v>
      </c>
      <c r="AT276" s="199" t="s">
        <v>148</v>
      </c>
      <c r="AU276" s="199" t="s">
        <v>82</v>
      </c>
      <c r="AY276" s="18" t="s">
        <v>146</v>
      </c>
      <c r="BE276" s="200">
        <f>IF(N276="základní",J276,0)</f>
        <v>0</v>
      </c>
      <c r="BF276" s="200">
        <f>IF(N276="snížená",J276,0)</f>
        <v>0</v>
      </c>
      <c r="BG276" s="200">
        <f>IF(N276="zákl. přenesená",J276,0)</f>
        <v>0</v>
      </c>
      <c r="BH276" s="200">
        <f>IF(N276="sníž. přenesená",J276,0)</f>
        <v>0</v>
      </c>
      <c r="BI276" s="200">
        <f>IF(N276="nulová",J276,0)</f>
        <v>0</v>
      </c>
      <c r="BJ276" s="18" t="s">
        <v>80</v>
      </c>
      <c r="BK276" s="200">
        <f>ROUND(I276*H276,2)</f>
        <v>0</v>
      </c>
      <c r="BL276" s="18" t="s">
        <v>239</v>
      </c>
      <c r="BM276" s="199" t="s">
        <v>2403</v>
      </c>
    </row>
    <row r="277" spans="1:65" s="2" customFormat="1" ht="11.25">
      <c r="A277" s="35"/>
      <c r="B277" s="36"/>
      <c r="C277" s="37"/>
      <c r="D277" s="201" t="s">
        <v>155</v>
      </c>
      <c r="E277" s="37"/>
      <c r="F277" s="202" t="s">
        <v>2404</v>
      </c>
      <c r="G277" s="37"/>
      <c r="H277" s="37"/>
      <c r="I277" s="109"/>
      <c r="J277" s="37"/>
      <c r="K277" s="37"/>
      <c r="L277" s="40"/>
      <c r="M277" s="203"/>
      <c r="N277" s="204"/>
      <c r="O277" s="65"/>
      <c r="P277" s="65"/>
      <c r="Q277" s="65"/>
      <c r="R277" s="65"/>
      <c r="S277" s="65"/>
      <c r="T277" s="66"/>
      <c r="U277" s="35"/>
      <c r="V277" s="35"/>
      <c r="W277" s="35"/>
      <c r="X277" s="35"/>
      <c r="Y277" s="35"/>
      <c r="Z277" s="35"/>
      <c r="AA277" s="35"/>
      <c r="AB277" s="35"/>
      <c r="AC277" s="35"/>
      <c r="AD277" s="35"/>
      <c r="AE277" s="35"/>
      <c r="AT277" s="18" t="s">
        <v>155</v>
      </c>
      <c r="AU277" s="18" t="s">
        <v>82</v>
      </c>
    </row>
    <row r="278" spans="1:65" s="2" customFormat="1" ht="16.5" customHeight="1">
      <c r="A278" s="35"/>
      <c r="B278" s="36"/>
      <c r="C278" s="188" t="s">
        <v>643</v>
      </c>
      <c r="D278" s="188" t="s">
        <v>148</v>
      </c>
      <c r="E278" s="189" t="s">
        <v>2405</v>
      </c>
      <c r="F278" s="190" t="s">
        <v>2406</v>
      </c>
      <c r="G278" s="191" t="s">
        <v>464</v>
      </c>
      <c r="H278" s="192">
        <v>361</v>
      </c>
      <c r="I278" s="193"/>
      <c r="J278" s="194">
        <f>ROUND(I278*H278,2)</f>
        <v>0</v>
      </c>
      <c r="K278" s="190" t="s">
        <v>2116</v>
      </c>
      <c r="L278" s="40"/>
      <c r="M278" s="195" t="s">
        <v>19</v>
      </c>
      <c r="N278" s="196" t="s">
        <v>43</v>
      </c>
      <c r="O278" s="65"/>
      <c r="P278" s="197">
        <f>O278*H278</f>
        <v>0</v>
      </c>
      <c r="Q278" s="197">
        <v>1.0000000000000001E-5</v>
      </c>
      <c r="R278" s="197">
        <f>Q278*H278</f>
        <v>3.6100000000000004E-3</v>
      </c>
      <c r="S278" s="197">
        <v>0</v>
      </c>
      <c r="T278" s="198">
        <f>S278*H278</f>
        <v>0</v>
      </c>
      <c r="U278" s="35"/>
      <c r="V278" s="35"/>
      <c r="W278" s="35"/>
      <c r="X278" s="35"/>
      <c r="Y278" s="35"/>
      <c r="Z278" s="35"/>
      <c r="AA278" s="35"/>
      <c r="AB278" s="35"/>
      <c r="AC278" s="35"/>
      <c r="AD278" s="35"/>
      <c r="AE278" s="35"/>
      <c r="AR278" s="199" t="s">
        <v>239</v>
      </c>
      <c r="AT278" s="199" t="s">
        <v>148</v>
      </c>
      <c r="AU278" s="199" t="s">
        <v>82</v>
      </c>
      <c r="AY278" s="18" t="s">
        <v>146</v>
      </c>
      <c r="BE278" s="200">
        <f>IF(N278="základní",J278,0)</f>
        <v>0</v>
      </c>
      <c r="BF278" s="200">
        <f>IF(N278="snížená",J278,0)</f>
        <v>0</v>
      </c>
      <c r="BG278" s="200">
        <f>IF(N278="zákl. přenesená",J278,0)</f>
        <v>0</v>
      </c>
      <c r="BH278" s="200">
        <f>IF(N278="sníž. přenesená",J278,0)</f>
        <v>0</v>
      </c>
      <c r="BI278" s="200">
        <f>IF(N278="nulová",J278,0)</f>
        <v>0</v>
      </c>
      <c r="BJ278" s="18" t="s">
        <v>80</v>
      </c>
      <c r="BK278" s="200">
        <f>ROUND(I278*H278,2)</f>
        <v>0</v>
      </c>
      <c r="BL278" s="18" t="s">
        <v>239</v>
      </c>
      <c r="BM278" s="199" t="s">
        <v>2407</v>
      </c>
    </row>
    <row r="279" spans="1:65" s="2" customFormat="1" ht="11.25">
      <c r="A279" s="35"/>
      <c r="B279" s="36"/>
      <c r="C279" s="37"/>
      <c r="D279" s="201" t="s">
        <v>155</v>
      </c>
      <c r="E279" s="37"/>
      <c r="F279" s="202" t="s">
        <v>2408</v>
      </c>
      <c r="G279" s="37"/>
      <c r="H279" s="37"/>
      <c r="I279" s="109"/>
      <c r="J279" s="37"/>
      <c r="K279" s="37"/>
      <c r="L279" s="40"/>
      <c r="M279" s="203"/>
      <c r="N279" s="204"/>
      <c r="O279" s="65"/>
      <c r="P279" s="65"/>
      <c r="Q279" s="65"/>
      <c r="R279" s="65"/>
      <c r="S279" s="65"/>
      <c r="T279" s="66"/>
      <c r="U279" s="35"/>
      <c r="V279" s="35"/>
      <c r="W279" s="35"/>
      <c r="X279" s="35"/>
      <c r="Y279" s="35"/>
      <c r="Z279" s="35"/>
      <c r="AA279" s="35"/>
      <c r="AB279" s="35"/>
      <c r="AC279" s="35"/>
      <c r="AD279" s="35"/>
      <c r="AE279" s="35"/>
      <c r="AT279" s="18" t="s">
        <v>155</v>
      </c>
      <c r="AU279" s="18" t="s">
        <v>82</v>
      </c>
    </row>
    <row r="280" spans="1:65" s="2" customFormat="1" ht="16.5" customHeight="1">
      <c r="A280" s="35"/>
      <c r="B280" s="36"/>
      <c r="C280" s="188" t="s">
        <v>650</v>
      </c>
      <c r="D280" s="188" t="s">
        <v>148</v>
      </c>
      <c r="E280" s="189" t="s">
        <v>2409</v>
      </c>
      <c r="F280" s="190" t="s">
        <v>2410</v>
      </c>
      <c r="G280" s="191" t="s">
        <v>1259</v>
      </c>
      <c r="H280" s="237"/>
      <c r="I280" s="193"/>
      <c r="J280" s="194">
        <f>ROUND(I280*H280,2)</f>
        <v>0</v>
      </c>
      <c r="K280" s="190" t="s">
        <v>2116</v>
      </c>
      <c r="L280" s="40"/>
      <c r="M280" s="195" t="s">
        <v>19</v>
      </c>
      <c r="N280" s="196" t="s">
        <v>43</v>
      </c>
      <c r="O280" s="65"/>
      <c r="P280" s="197">
        <f>O280*H280</f>
        <v>0</v>
      </c>
      <c r="Q280" s="197">
        <v>0</v>
      </c>
      <c r="R280" s="197">
        <f>Q280*H280</f>
        <v>0</v>
      </c>
      <c r="S280" s="197">
        <v>0</v>
      </c>
      <c r="T280" s="198">
        <f>S280*H280</f>
        <v>0</v>
      </c>
      <c r="U280" s="35"/>
      <c r="V280" s="35"/>
      <c r="W280" s="35"/>
      <c r="X280" s="35"/>
      <c r="Y280" s="35"/>
      <c r="Z280" s="35"/>
      <c r="AA280" s="35"/>
      <c r="AB280" s="35"/>
      <c r="AC280" s="35"/>
      <c r="AD280" s="35"/>
      <c r="AE280" s="35"/>
      <c r="AR280" s="199" t="s">
        <v>239</v>
      </c>
      <c r="AT280" s="199" t="s">
        <v>148</v>
      </c>
      <c r="AU280" s="199" t="s">
        <v>82</v>
      </c>
      <c r="AY280" s="18" t="s">
        <v>146</v>
      </c>
      <c r="BE280" s="200">
        <f>IF(N280="základní",J280,0)</f>
        <v>0</v>
      </c>
      <c r="BF280" s="200">
        <f>IF(N280="snížená",J280,0)</f>
        <v>0</v>
      </c>
      <c r="BG280" s="200">
        <f>IF(N280="zákl. přenesená",J280,0)</f>
        <v>0</v>
      </c>
      <c r="BH280" s="200">
        <f>IF(N280="sníž. přenesená",J280,0)</f>
        <v>0</v>
      </c>
      <c r="BI280" s="200">
        <f>IF(N280="nulová",J280,0)</f>
        <v>0</v>
      </c>
      <c r="BJ280" s="18" t="s">
        <v>80</v>
      </c>
      <c r="BK280" s="200">
        <f>ROUND(I280*H280,2)</f>
        <v>0</v>
      </c>
      <c r="BL280" s="18" t="s">
        <v>239</v>
      </c>
      <c r="BM280" s="199" t="s">
        <v>2411</v>
      </c>
    </row>
    <row r="281" spans="1:65" s="2" customFormat="1" ht="19.5">
      <c r="A281" s="35"/>
      <c r="B281" s="36"/>
      <c r="C281" s="37"/>
      <c r="D281" s="201" t="s">
        <v>155</v>
      </c>
      <c r="E281" s="37"/>
      <c r="F281" s="202" t="s">
        <v>2412</v>
      </c>
      <c r="G281" s="37"/>
      <c r="H281" s="37"/>
      <c r="I281" s="109"/>
      <c r="J281" s="37"/>
      <c r="K281" s="37"/>
      <c r="L281" s="40"/>
      <c r="M281" s="203"/>
      <c r="N281" s="204"/>
      <c r="O281" s="65"/>
      <c r="P281" s="65"/>
      <c r="Q281" s="65"/>
      <c r="R281" s="65"/>
      <c r="S281" s="65"/>
      <c r="T281" s="66"/>
      <c r="U281" s="35"/>
      <c r="V281" s="35"/>
      <c r="W281" s="35"/>
      <c r="X281" s="35"/>
      <c r="Y281" s="35"/>
      <c r="Z281" s="35"/>
      <c r="AA281" s="35"/>
      <c r="AB281" s="35"/>
      <c r="AC281" s="35"/>
      <c r="AD281" s="35"/>
      <c r="AE281" s="35"/>
      <c r="AT281" s="18" t="s">
        <v>155</v>
      </c>
      <c r="AU281" s="18" t="s">
        <v>82</v>
      </c>
    </row>
    <row r="282" spans="1:65" s="12" customFormat="1" ht="22.9" customHeight="1">
      <c r="B282" s="172"/>
      <c r="C282" s="173"/>
      <c r="D282" s="174" t="s">
        <v>71</v>
      </c>
      <c r="E282" s="186" t="s">
        <v>2413</v>
      </c>
      <c r="F282" s="186" t="s">
        <v>2414</v>
      </c>
      <c r="G282" s="173"/>
      <c r="H282" s="173"/>
      <c r="I282" s="176"/>
      <c r="J282" s="187">
        <f>BK282</f>
        <v>0</v>
      </c>
      <c r="K282" s="173"/>
      <c r="L282" s="178"/>
      <c r="M282" s="179"/>
      <c r="N282" s="180"/>
      <c r="O282" s="180"/>
      <c r="P282" s="181">
        <f>SUM(P283:P292)</f>
        <v>0</v>
      </c>
      <c r="Q282" s="180"/>
      <c r="R282" s="181">
        <f>SUM(R283:R292)</f>
        <v>0.12919</v>
      </c>
      <c r="S282" s="180"/>
      <c r="T282" s="182">
        <f>SUM(T283:T292)</f>
        <v>0</v>
      </c>
      <c r="AR282" s="183" t="s">
        <v>82</v>
      </c>
      <c r="AT282" s="184" t="s">
        <v>71</v>
      </c>
      <c r="AU282" s="184" t="s">
        <v>80</v>
      </c>
      <c r="AY282" s="183" t="s">
        <v>146</v>
      </c>
      <c r="BK282" s="185">
        <f>SUM(BK283:BK292)</f>
        <v>0</v>
      </c>
    </row>
    <row r="283" spans="1:65" s="2" customFormat="1" ht="16.5" customHeight="1">
      <c r="A283" s="35"/>
      <c r="B283" s="36"/>
      <c r="C283" s="188" t="s">
        <v>680</v>
      </c>
      <c r="D283" s="188" t="s">
        <v>148</v>
      </c>
      <c r="E283" s="189" t="s">
        <v>2415</v>
      </c>
      <c r="F283" s="190" t="s">
        <v>2416</v>
      </c>
      <c r="G283" s="191" t="s">
        <v>2339</v>
      </c>
      <c r="H283" s="192">
        <v>1</v>
      </c>
      <c r="I283" s="193"/>
      <c r="J283" s="194">
        <f>ROUND(I283*H283,2)</f>
        <v>0</v>
      </c>
      <c r="K283" s="190" t="s">
        <v>2116</v>
      </c>
      <c r="L283" s="40"/>
      <c r="M283" s="195" t="s">
        <v>19</v>
      </c>
      <c r="N283" s="196" t="s">
        <v>43</v>
      </c>
      <c r="O283" s="65"/>
      <c r="P283" s="197">
        <f>O283*H283</f>
        <v>0</v>
      </c>
      <c r="Q283" s="197">
        <v>3.721E-2</v>
      </c>
      <c r="R283" s="197">
        <f>Q283*H283</f>
        <v>3.721E-2</v>
      </c>
      <c r="S283" s="197">
        <v>0</v>
      </c>
      <c r="T283" s="198">
        <f>S283*H283</f>
        <v>0</v>
      </c>
      <c r="U283" s="35"/>
      <c r="V283" s="35"/>
      <c r="W283" s="35"/>
      <c r="X283" s="35"/>
      <c r="Y283" s="35"/>
      <c r="Z283" s="35"/>
      <c r="AA283" s="35"/>
      <c r="AB283" s="35"/>
      <c r="AC283" s="35"/>
      <c r="AD283" s="35"/>
      <c r="AE283" s="35"/>
      <c r="AR283" s="199" t="s">
        <v>239</v>
      </c>
      <c r="AT283" s="199" t="s">
        <v>148</v>
      </c>
      <c r="AU283" s="199" t="s">
        <v>82</v>
      </c>
      <c r="AY283" s="18" t="s">
        <v>146</v>
      </c>
      <c r="BE283" s="200">
        <f>IF(N283="základní",J283,0)</f>
        <v>0</v>
      </c>
      <c r="BF283" s="200">
        <f>IF(N283="snížená",J283,0)</f>
        <v>0</v>
      </c>
      <c r="BG283" s="200">
        <f>IF(N283="zákl. přenesená",J283,0)</f>
        <v>0</v>
      </c>
      <c r="BH283" s="200">
        <f>IF(N283="sníž. přenesená",J283,0)</f>
        <v>0</v>
      </c>
      <c r="BI283" s="200">
        <f>IF(N283="nulová",J283,0)</f>
        <v>0</v>
      </c>
      <c r="BJ283" s="18" t="s">
        <v>80</v>
      </c>
      <c r="BK283" s="200">
        <f>ROUND(I283*H283,2)</f>
        <v>0</v>
      </c>
      <c r="BL283" s="18" t="s">
        <v>239</v>
      </c>
      <c r="BM283" s="199" t="s">
        <v>2417</v>
      </c>
    </row>
    <row r="284" spans="1:65" s="2" customFormat="1" ht="11.25">
      <c r="A284" s="35"/>
      <c r="B284" s="36"/>
      <c r="C284" s="37"/>
      <c r="D284" s="201" t="s">
        <v>155</v>
      </c>
      <c r="E284" s="37"/>
      <c r="F284" s="202" t="s">
        <v>2418</v>
      </c>
      <c r="G284" s="37"/>
      <c r="H284" s="37"/>
      <c r="I284" s="109"/>
      <c r="J284" s="37"/>
      <c r="K284" s="37"/>
      <c r="L284" s="40"/>
      <c r="M284" s="203"/>
      <c r="N284" s="204"/>
      <c r="O284" s="65"/>
      <c r="P284" s="65"/>
      <c r="Q284" s="65"/>
      <c r="R284" s="65"/>
      <c r="S284" s="65"/>
      <c r="T284" s="66"/>
      <c r="U284" s="35"/>
      <c r="V284" s="35"/>
      <c r="W284" s="35"/>
      <c r="X284" s="35"/>
      <c r="Y284" s="35"/>
      <c r="Z284" s="35"/>
      <c r="AA284" s="35"/>
      <c r="AB284" s="35"/>
      <c r="AC284" s="35"/>
      <c r="AD284" s="35"/>
      <c r="AE284" s="35"/>
      <c r="AT284" s="18" t="s">
        <v>155</v>
      </c>
      <c r="AU284" s="18" t="s">
        <v>82</v>
      </c>
    </row>
    <row r="285" spans="1:65" s="2" customFormat="1" ht="16.5" customHeight="1">
      <c r="A285" s="35"/>
      <c r="B285" s="36"/>
      <c r="C285" s="188" t="s">
        <v>694</v>
      </c>
      <c r="D285" s="188" t="s">
        <v>148</v>
      </c>
      <c r="E285" s="189" t="s">
        <v>2419</v>
      </c>
      <c r="F285" s="190" t="s">
        <v>2420</v>
      </c>
      <c r="G285" s="191" t="s">
        <v>2339</v>
      </c>
      <c r="H285" s="192">
        <v>1</v>
      </c>
      <c r="I285" s="193"/>
      <c r="J285" s="194">
        <f>ROUND(I285*H285,2)</f>
        <v>0</v>
      </c>
      <c r="K285" s="190" t="s">
        <v>2116</v>
      </c>
      <c r="L285" s="40"/>
      <c r="M285" s="195" t="s">
        <v>19</v>
      </c>
      <c r="N285" s="196" t="s">
        <v>43</v>
      </c>
      <c r="O285" s="65"/>
      <c r="P285" s="197">
        <f>O285*H285</f>
        <v>0</v>
      </c>
      <c r="Q285" s="197">
        <v>2.0300000000000001E-3</v>
      </c>
      <c r="R285" s="197">
        <f>Q285*H285</f>
        <v>2.0300000000000001E-3</v>
      </c>
      <c r="S285" s="197">
        <v>0</v>
      </c>
      <c r="T285" s="198">
        <f>S285*H285</f>
        <v>0</v>
      </c>
      <c r="U285" s="35"/>
      <c r="V285" s="35"/>
      <c r="W285" s="35"/>
      <c r="X285" s="35"/>
      <c r="Y285" s="35"/>
      <c r="Z285" s="35"/>
      <c r="AA285" s="35"/>
      <c r="AB285" s="35"/>
      <c r="AC285" s="35"/>
      <c r="AD285" s="35"/>
      <c r="AE285" s="35"/>
      <c r="AR285" s="199" t="s">
        <v>239</v>
      </c>
      <c r="AT285" s="199" t="s">
        <v>148</v>
      </c>
      <c r="AU285" s="199" t="s">
        <v>82</v>
      </c>
      <c r="AY285" s="18" t="s">
        <v>146</v>
      </c>
      <c r="BE285" s="200">
        <f>IF(N285="základní",J285,0)</f>
        <v>0</v>
      </c>
      <c r="BF285" s="200">
        <f>IF(N285="snížená",J285,0)</f>
        <v>0</v>
      </c>
      <c r="BG285" s="200">
        <f>IF(N285="zákl. přenesená",J285,0)</f>
        <v>0</v>
      </c>
      <c r="BH285" s="200">
        <f>IF(N285="sníž. přenesená",J285,0)</f>
        <v>0</v>
      </c>
      <c r="BI285" s="200">
        <f>IF(N285="nulová",J285,0)</f>
        <v>0</v>
      </c>
      <c r="BJ285" s="18" t="s">
        <v>80</v>
      </c>
      <c r="BK285" s="200">
        <f>ROUND(I285*H285,2)</f>
        <v>0</v>
      </c>
      <c r="BL285" s="18" t="s">
        <v>239</v>
      </c>
      <c r="BM285" s="199" t="s">
        <v>2421</v>
      </c>
    </row>
    <row r="286" spans="1:65" s="2" customFormat="1" ht="11.25">
      <c r="A286" s="35"/>
      <c r="B286" s="36"/>
      <c r="C286" s="37"/>
      <c r="D286" s="201" t="s">
        <v>155</v>
      </c>
      <c r="E286" s="37"/>
      <c r="F286" s="202" t="s">
        <v>2422</v>
      </c>
      <c r="G286" s="37"/>
      <c r="H286" s="37"/>
      <c r="I286" s="109"/>
      <c r="J286" s="37"/>
      <c r="K286" s="37"/>
      <c r="L286" s="40"/>
      <c r="M286" s="203"/>
      <c r="N286" s="204"/>
      <c r="O286" s="65"/>
      <c r="P286" s="65"/>
      <c r="Q286" s="65"/>
      <c r="R286" s="65"/>
      <c r="S286" s="65"/>
      <c r="T286" s="66"/>
      <c r="U286" s="35"/>
      <c r="V286" s="35"/>
      <c r="W286" s="35"/>
      <c r="X286" s="35"/>
      <c r="Y286" s="35"/>
      <c r="Z286" s="35"/>
      <c r="AA286" s="35"/>
      <c r="AB286" s="35"/>
      <c r="AC286" s="35"/>
      <c r="AD286" s="35"/>
      <c r="AE286" s="35"/>
      <c r="AT286" s="18" t="s">
        <v>155</v>
      </c>
      <c r="AU286" s="18" t="s">
        <v>82</v>
      </c>
    </row>
    <row r="287" spans="1:65" s="2" customFormat="1" ht="16.5" customHeight="1">
      <c r="A287" s="35"/>
      <c r="B287" s="36"/>
      <c r="C287" s="188" t="s">
        <v>699</v>
      </c>
      <c r="D287" s="188" t="s">
        <v>148</v>
      </c>
      <c r="E287" s="189" t="s">
        <v>2423</v>
      </c>
      <c r="F287" s="190" t="s">
        <v>2424</v>
      </c>
      <c r="G287" s="191" t="s">
        <v>2339</v>
      </c>
      <c r="H287" s="192">
        <v>1</v>
      </c>
      <c r="I287" s="193"/>
      <c r="J287" s="194">
        <f>ROUND(I287*H287,2)</f>
        <v>0</v>
      </c>
      <c r="K287" s="190" t="s">
        <v>2116</v>
      </c>
      <c r="L287" s="40"/>
      <c r="M287" s="195" t="s">
        <v>19</v>
      </c>
      <c r="N287" s="196" t="s">
        <v>43</v>
      </c>
      <c r="O287" s="65"/>
      <c r="P287" s="197">
        <f>O287*H287</f>
        <v>0</v>
      </c>
      <c r="Q287" s="197">
        <v>8.7770000000000001E-2</v>
      </c>
      <c r="R287" s="197">
        <f>Q287*H287</f>
        <v>8.7770000000000001E-2</v>
      </c>
      <c r="S287" s="197">
        <v>0</v>
      </c>
      <c r="T287" s="198">
        <f>S287*H287</f>
        <v>0</v>
      </c>
      <c r="U287" s="35"/>
      <c r="V287" s="35"/>
      <c r="W287" s="35"/>
      <c r="X287" s="35"/>
      <c r="Y287" s="35"/>
      <c r="Z287" s="35"/>
      <c r="AA287" s="35"/>
      <c r="AB287" s="35"/>
      <c r="AC287" s="35"/>
      <c r="AD287" s="35"/>
      <c r="AE287" s="35"/>
      <c r="AR287" s="199" t="s">
        <v>239</v>
      </c>
      <c r="AT287" s="199" t="s">
        <v>148</v>
      </c>
      <c r="AU287" s="199" t="s">
        <v>82</v>
      </c>
      <c r="AY287" s="18" t="s">
        <v>146</v>
      </c>
      <c r="BE287" s="200">
        <f>IF(N287="základní",J287,0)</f>
        <v>0</v>
      </c>
      <c r="BF287" s="200">
        <f>IF(N287="snížená",J287,0)</f>
        <v>0</v>
      </c>
      <c r="BG287" s="200">
        <f>IF(N287="zákl. přenesená",J287,0)</f>
        <v>0</v>
      </c>
      <c r="BH287" s="200">
        <f>IF(N287="sníž. přenesená",J287,0)</f>
        <v>0</v>
      </c>
      <c r="BI287" s="200">
        <f>IF(N287="nulová",J287,0)</f>
        <v>0</v>
      </c>
      <c r="BJ287" s="18" t="s">
        <v>80</v>
      </c>
      <c r="BK287" s="200">
        <f>ROUND(I287*H287,2)</f>
        <v>0</v>
      </c>
      <c r="BL287" s="18" t="s">
        <v>239</v>
      </c>
      <c r="BM287" s="199" t="s">
        <v>2425</v>
      </c>
    </row>
    <row r="288" spans="1:65" s="2" customFormat="1" ht="19.5">
      <c r="A288" s="35"/>
      <c r="B288" s="36"/>
      <c r="C288" s="37"/>
      <c r="D288" s="201" t="s">
        <v>155</v>
      </c>
      <c r="E288" s="37"/>
      <c r="F288" s="202" t="s">
        <v>2426</v>
      </c>
      <c r="G288" s="37"/>
      <c r="H288" s="37"/>
      <c r="I288" s="109"/>
      <c r="J288" s="37"/>
      <c r="K288" s="37"/>
      <c r="L288" s="40"/>
      <c r="M288" s="203"/>
      <c r="N288" s="204"/>
      <c r="O288" s="65"/>
      <c r="P288" s="65"/>
      <c r="Q288" s="65"/>
      <c r="R288" s="65"/>
      <c r="S288" s="65"/>
      <c r="T288" s="66"/>
      <c r="U288" s="35"/>
      <c r="V288" s="35"/>
      <c r="W288" s="35"/>
      <c r="X288" s="35"/>
      <c r="Y288" s="35"/>
      <c r="Z288" s="35"/>
      <c r="AA288" s="35"/>
      <c r="AB288" s="35"/>
      <c r="AC288" s="35"/>
      <c r="AD288" s="35"/>
      <c r="AE288" s="35"/>
      <c r="AT288" s="18" t="s">
        <v>155</v>
      </c>
      <c r="AU288" s="18" t="s">
        <v>82</v>
      </c>
    </row>
    <row r="289" spans="1:65" s="2" customFormat="1" ht="16.5" customHeight="1">
      <c r="A289" s="35"/>
      <c r="B289" s="36"/>
      <c r="C289" s="188" t="s">
        <v>709</v>
      </c>
      <c r="D289" s="188" t="s">
        <v>148</v>
      </c>
      <c r="E289" s="189" t="s">
        <v>2427</v>
      </c>
      <c r="F289" s="190" t="s">
        <v>2428</v>
      </c>
      <c r="G289" s="191" t="s">
        <v>2339</v>
      </c>
      <c r="H289" s="192">
        <v>1</v>
      </c>
      <c r="I289" s="193"/>
      <c r="J289" s="194">
        <f>ROUND(I289*H289,2)</f>
        <v>0</v>
      </c>
      <c r="K289" s="190" t="s">
        <v>2116</v>
      </c>
      <c r="L289" s="40"/>
      <c r="M289" s="195" t="s">
        <v>19</v>
      </c>
      <c r="N289" s="196" t="s">
        <v>43</v>
      </c>
      <c r="O289" s="65"/>
      <c r="P289" s="197">
        <f>O289*H289</f>
        <v>0</v>
      </c>
      <c r="Q289" s="197">
        <v>2.1800000000000001E-3</v>
      </c>
      <c r="R289" s="197">
        <f>Q289*H289</f>
        <v>2.1800000000000001E-3</v>
      </c>
      <c r="S289" s="197">
        <v>0</v>
      </c>
      <c r="T289" s="198">
        <f>S289*H289</f>
        <v>0</v>
      </c>
      <c r="U289" s="35"/>
      <c r="V289" s="35"/>
      <c r="W289" s="35"/>
      <c r="X289" s="35"/>
      <c r="Y289" s="35"/>
      <c r="Z289" s="35"/>
      <c r="AA289" s="35"/>
      <c r="AB289" s="35"/>
      <c r="AC289" s="35"/>
      <c r="AD289" s="35"/>
      <c r="AE289" s="35"/>
      <c r="AR289" s="199" t="s">
        <v>239</v>
      </c>
      <c r="AT289" s="199" t="s">
        <v>148</v>
      </c>
      <c r="AU289" s="199" t="s">
        <v>82</v>
      </c>
      <c r="AY289" s="18" t="s">
        <v>146</v>
      </c>
      <c r="BE289" s="200">
        <f>IF(N289="základní",J289,0)</f>
        <v>0</v>
      </c>
      <c r="BF289" s="200">
        <f>IF(N289="snížená",J289,0)</f>
        <v>0</v>
      </c>
      <c r="BG289" s="200">
        <f>IF(N289="zákl. přenesená",J289,0)</f>
        <v>0</v>
      </c>
      <c r="BH289" s="200">
        <f>IF(N289="sníž. přenesená",J289,0)</f>
        <v>0</v>
      </c>
      <c r="BI289" s="200">
        <f>IF(N289="nulová",J289,0)</f>
        <v>0</v>
      </c>
      <c r="BJ289" s="18" t="s">
        <v>80</v>
      </c>
      <c r="BK289" s="200">
        <f>ROUND(I289*H289,2)</f>
        <v>0</v>
      </c>
      <c r="BL289" s="18" t="s">
        <v>239</v>
      </c>
      <c r="BM289" s="199" t="s">
        <v>2429</v>
      </c>
    </row>
    <row r="290" spans="1:65" s="2" customFormat="1" ht="19.5">
      <c r="A290" s="35"/>
      <c r="B290" s="36"/>
      <c r="C290" s="37"/>
      <c r="D290" s="201" t="s">
        <v>155</v>
      </c>
      <c r="E290" s="37"/>
      <c r="F290" s="202" t="s">
        <v>2430</v>
      </c>
      <c r="G290" s="37"/>
      <c r="H290" s="37"/>
      <c r="I290" s="109"/>
      <c r="J290" s="37"/>
      <c r="K290" s="37"/>
      <c r="L290" s="40"/>
      <c r="M290" s="203"/>
      <c r="N290" s="204"/>
      <c r="O290" s="65"/>
      <c r="P290" s="65"/>
      <c r="Q290" s="65"/>
      <c r="R290" s="65"/>
      <c r="S290" s="65"/>
      <c r="T290" s="66"/>
      <c r="U290" s="35"/>
      <c r="V290" s="35"/>
      <c r="W290" s="35"/>
      <c r="X290" s="35"/>
      <c r="Y290" s="35"/>
      <c r="Z290" s="35"/>
      <c r="AA290" s="35"/>
      <c r="AB290" s="35"/>
      <c r="AC290" s="35"/>
      <c r="AD290" s="35"/>
      <c r="AE290" s="35"/>
      <c r="AT290" s="18" t="s">
        <v>155</v>
      </c>
      <c r="AU290" s="18" t="s">
        <v>82</v>
      </c>
    </row>
    <row r="291" spans="1:65" s="2" customFormat="1" ht="16.5" customHeight="1">
      <c r="A291" s="35"/>
      <c r="B291" s="36"/>
      <c r="C291" s="188" t="s">
        <v>714</v>
      </c>
      <c r="D291" s="188" t="s">
        <v>148</v>
      </c>
      <c r="E291" s="189" t="s">
        <v>2431</v>
      </c>
      <c r="F291" s="190" t="s">
        <v>2432</v>
      </c>
      <c r="G291" s="191" t="s">
        <v>1259</v>
      </c>
      <c r="H291" s="237"/>
      <c r="I291" s="193"/>
      <c r="J291" s="194">
        <f>ROUND(I291*H291,2)</f>
        <v>0</v>
      </c>
      <c r="K291" s="190" t="s">
        <v>2116</v>
      </c>
      <c r="L291" s="40"/>
      <c r="M291" s="195" t="s">
        <v>19</v>
      </c>
      <c r="N291" s="196" t="s">
        <v>43</v>
      </c>
      <c r="O291" s="65"/>
      <c r="P291" s="197">
        <f>O291*H291</f>
        <v>0</v>
      </c>
      <c r="Q291" s="197">
        <v>0</v>
      </c>
      <c r="R291" s="197">
        <f>Q291*H291</f>
        <v>0</v>
      </c>
      <c r="S291" s="197">
        <v>0</v>
      </c>
      <c r="T291" s="198">
        <f>S291*H291</f>
        <v>0</v>
      </c>
      <c r="U291" s="35"/>
      <c r="V291" s="35"/>
      <c r="W291" s="35"/>
      <c r="X291" s="35"/>
      <c r="Y291" s="35"/>
      <c r="Z291" s="35"/>
      <c r="AA291" s="35"/>
      <c r="AB291" s="35"/>
      <c r="AC291" s="35"/>
      <c r="AD291" s="35"/>
      <c r="AE291" s="35"/>
      <c r="AR291" s="199" t="s">
        <v>239</v>
      </c>
      <c r="AT291" s="199" t="s">
        <v>148</v>
      </c>
      <c r="AU291" s="199" t="s">
        <v>82</v>
      </c>
      <c r="AY291" s="18" t="s">
        <v>146</v>
      </c>
      <c r="BE291" s="200">
        <f>IF(N291="základní",J291,0)</f>
        <v>0</v>
      </c>
      <c r="BF291" s="200">
        <f>IF(N291="snížená",J291,0)</f>
        <v>0</v>
      </c>
      <c r="BG291" s="200">
        <f>IF(N291="zákl. přenesená",J291,0)</f>
        <v>0</v>
      </c>
      <c r="BH291" s="200">
        <f>IF(N291="sníž. přenesená",J291,0)</f>
        <v>0</v>
      </c>
      <c r="BI291" s="200">
        <f>IF(N291="nulová",J291,0)</f>
        <v>0</v>
      </c>
      <c r="BJ291" s="18" t="s">
        <v>80</v>
      </c>
      <c r="BK291" s="200">
        <f>ROUND(I291*H291,2)</f>
        <v>0</v>
      </c>
      <c r="BL291" s="18" t="s">
        <v>239</v>
      </c>
      <c r="BM291" s="199" t="s">
        <v>2433</v>
      </c>
    </row>
    <row r="292" spans="1:65" s="2" customFormat="1" ht="19.5">
      <c r="A292" s="35"/>
      <c r="B292" s="36"/>
      <c r="C292" s="37"/>
      <c r="D292" s="201" t="s">
        <v>155</v>
      </c>
      <c r="E292" s="37"/>
      <c r="F292" s="202" t="s">
        <v>2434</v>
      </c>
      <c r="G292" s="37"/>
      <c r="H292" s="37"/>
      <c r="I292" s="109"/>
      <c r="J292" s="37"/>
      <c r="K292" s="37"/>
      <c r="L292" s="40"/>
      <c r="M292" s="203"/>
      <c r="N292" s="204"/>
      <c r="O292" s="65"/>
      <c r="P292" s="65"/>
      <c r="Q292" s="65"/>
      <c r="R292" s="65"/>
      <c r="S292" s="65"/>
      <c r="T292" s="66"/>
      <c r="U292" s="35"/>
      <c r="V292" s="35"/>
      <c r="W292" s="35"/>
      <c r="X292" s="35"/>
      <c r="Y292" s="35"/>
      <c r="Z292" s="35"/>
      <c r="AA292" s="35"/>
      <c r="AB292" s="35"/>
      <c r="AC292" s="35"/>
      <c r="AD292" s="35"/>
      <c r="AE292" s="35"/>
      <c r="AT292" s="18" t="s">
        <v>155</v>
      </c>
      <c r="AU292" s="18" t="s">
        <v>82</v>
      </c>
    </row>
    <row r="293" spans="1:65" s="12" customFormat="1" ht="22.9" customHeight="1">
      <c r="B293" s="172"/>
      <c r="C293" s="173"/>
      <c r="D293" s="174" t="s">
        <v>71</v>
      </c>
      <c r="E293" s="186" t="s">
        <v>2435</v>
      </c>
      <c r="F293" s="186" t="s">
        <v>2436</v>
      </c>
      <c r="G293" s="173"/>
      <c r="H293" s="173"/>
      <c r="I293" s="176"/>
      <c r="J293" s="187">
        <f>BK293</f>
        <v>0</v>
      </c>
      <c r="K293" s="173"/>
      <c r="L293" s="178"/>
      <c r="M293" s="179"/>
      <c r="N293" s="180"/>
      <c r="O293" s="180"/>
      <c r="P293" s="181">
        <f>SUM(P294:P341)</f>
        <v>0</v>
      </c>
      <c r="Q293" s="180"/>
      <c r="R293" s="181">
        <f>SUM(R294:R341)</f>
        <v>0.41486000000000017</v>
      </c>
      <c r="S293" s="180"/>
      <c r="T293" s="182">
        <f>SUM(T294:T341)</f>
        <v>0</v>
      </c>
      <c r="AR293" s="183" t="s">
        <v>82</v>
      </c>
      <c r="AT293" s="184" t="s">
        <v>71</v>
      </c>
      <c r="AU293" s="184" t="s">
        <v>80</v>
      </c>
      <c r="AY293" s="183" t="s">
        <v>146</v>
      </c>
      <c r="BK293" s="185">
        <f>SUM(BK294:BK341)</f>
        <v>0</v>
      </c>
    </row>
    <row r="294" spans="1:65" s="2" customFormat="1" ht="16.5" customHeight="1">
      <c r="A294" s="35"/>
      <c r="B294" s="36"/>
      <c r="C294" s="188" t="s">
        <v>720</v>
      </c>
      <c r="D294" s="188" t="s">
        <v>148</v>
      </c>
      <c r="E294" s="189" t="s">
        <v>2437</v>
      </c>
      <c r="F294" s="190" t="s">
        <v>2438</v>
      </c>
      <c r="G294" s="191" t="s">
        <v>2339</v>
      </c>
      <c r="H294" s="192">
        <v>4</v>
      </c>
      <c r="I294" s="193"/>
      <c r="J294" s="194">
        <f>ROUND(I294*H294,2)</f>
        <v>0</v>
      </c>
      <c r="K294" s="190" t="s">
        <v>2116</v>
      </c>
      <c r="L294" s="40"/>
      <c r="M294" s="195" t="s">
        <v>19</v>
      </c>
      <c r="N294" s="196" t="s">
        <v>43</v>
      </c>
      <c r="O294" s="65"/>
      <c r="P294" s="197">
        <f>O294*H294</f>
        <v>0</v>
      </c>
      <c r="Q294" s="197">
        <v>1.6920000000000001E-2</v>
      </c>
      <c r="R294" s="197">
        <f>Q294*H294</f>
        <v>6.7680000000000004E-2</v>
      </c>
      <c r="S294" s="197">
        <v>0</v>
      </c>
      <c r="T294" s="198">
        <f>S294*H294</f>
        <v>0</v>
      </c>
      <c r="U294" s="35"/>
      <c r="V294" s="35"/>
      <c r="W294" s="35"/>
      <c r="X294" s="35"/>
      <c r="Y294" s="35"/>
      <c r="Z294" s="35"/>
      <c r="AA294" s="35"/>
      <c r="AB294" s="35"/>
      <c r="AC294" s="35"/>
      <c r="AD294" s="35"/>
      <c r="AE294" s="35"/>
      <c r="AR294" s="199" t="s">
        <v>239</v>
      </c>
      <c r="AT294" s="199" t="s">
        <v>148</v>
      </c>
      <c r="AU294" s="199" t="s">
        <v>82</v>
      </c>
      <c r="AY294" s="18" t="s">
        <v>146</v>
      </c>
      <c r="BE294" s="200">
        <f>IF(N294="základní",J294,0)</f>
        <v>0</v>
      </c>
      <c r="BF294" s="200">
        <f>IF(N294="snížená",J294,0)</f>
        <v>0</v>
      </c>
      <c r="BG294" s="200">
        <f>IF(N294="zákl. přenesená",J294,0)</f>
        <v>0</v>
      </c>
      <c r="BH294" s="200">
        <f>IF(N294="sníž. přenesená",J294,0)</f>
        <v>0</v>
      </c>
      <c r="BI294" s="200">
        <f>IF(N294="nulová",J294,0)</f>
        <v>0</v>
      </c>
      <c r="BJ294" s="18" t="s">
        <v>80</v>
      </c>
      <c r="BK294" s="200">
        <f>ROUND(I294*H294,2)</f>
        <v>0</v>
      </c>
      <c r="BL294" s="18" t="s">
        <v>239</v>
      </c>
      <c r="BM294" s="199" t="s">
        <v>2439</v>
      </c>
    </row>
    <row r="295" spans="1:65" s="2" customFormat="1" ht="11.25">
      <c r="A295" s="35"/>
      <c r="B295" s="36"/>
      <c r="C295" s="37"/>
      <c r="D295" s="201" t="s">
        <v>155</v>
      </c>
      <c r="E295" s="37"/>
      <c r="F295" s="202" t="s">
        <v>2440</v>
      </c>
      <c r="G295" s="37"/>
      <c r="H295" s="37"/>
      <c r="I295" s="109"/>
      <c r="J295" s="37"/>
      <c r="K295" s="37"/>
      <c r="L295" s="40"/>
      <c r="M295" s="203"/>
      <c r="N295" s="204"/>
      <c r="O295" s="65"/>
      <c r="P295" s="65"/>
      <c r="Q295" s="65"/>
      <c r="R295" s="65"/>
      <c r="S295" s="65"/>
      <c r="T295" s="66"/>
      <c r="U295" s="35"/>
      <c r="V295" s="35"/>
      <c r="W295" s="35"/>
      <c r="X295" s="35"/>
      <c r="Y295" s="35"/>
      <c r="Z295" s="35"/>
      <c r="AA295" s="35"/>
      <c r="AB295" s="35"/>
      <c r="AC295" s="35"/>
      <c r="AD295" s="35"/>
      <c r="AE295" s="35"/>
      <c r="AT295" s="18" t="s">
        <v>155</v>
      </c>
      <c r="AU295" s="18" t="s">
        <v>82</v>
      </c>
    </row>
    <row r="296" spans="1:65" s="2" customFormat="1" ht="16.5" customHeight="1">
      <c r="A296" s="35"/>
      <c r="B296" s="36"/>
      <c r="C296" s="188" t="s">
        <v>725</v>
      </c>
      <c r="D296" s="188" t="s">
        <v>148</v>
      </c>
      <c r="E296" s="189" t="s">
        <v>2441</v>
      </c>
      <c r="F296" s="190" t="s">
        <v>2442</v>
      </c>
      <c r="G296" s="191" t="s">
        <v>2339</v>
      </c>
      <c r="H296" s="192">
        <v>1</v>
      </c>
      <c r="I296" s="193"/>
      <c r="J296" s="194">
        <f>ROUND(I296*H296,2)</f>
        <v>0</v>
      </c>
      <c r="K296" s="190" t="s">
        <v>19</v>
      </c>
      <c r="L296" s="40"/>
      <c r="M296" s="195" t="s">
        <v>19</v>
      </c>
      <c r="N296" s="196" t="s">
        <v>43</v>
      </c>
      <c r="O296" s="65"/>
      <c r="P296" s="197">
        <f>O296*H296</f>
        <v>0</v>
      </c>
      <c r="Q296" s="197">
        <v>1.6920000000000001E-2</v>
      </c>
      <c r="R296" s="197">
        <f>Q296*H296</f>
        <v>1.6920000000000001E-2</v>
      </c>
      <c r="S296" s="197">
        <v>0</v>
      </c>
      <c r="T296" s="198">
        <f>S296*H296</f>
        <v>0</v>
      </c>
      <c r="U296" s="35"/>
      <c r="V296" s="35"/>
      <c r="W296" s="35"/>
      <c r="X296" s="35"/>
      <c r="Y296" s="35"/>
      <c r="Z296" s="35"/>
      <c r="AA296" s="35"/>
      <c r="AB296" s="35"/>
      <c r="AC296" s="35"/>
      <c r="AD296" s="35"/>
      <c r="AE296" s="35"/>
      <c r="AR296" s="199" t="s">
        <v>239</v>
      </c>
      <c r="AT296" s="199" t="s">
        <v>148</v>
      </c>
      <c r="AU296" s="199" t="s">
        <v>82</v>
      </c>
      <c r="AY296" s="18" t="s">
        <v>146</v>
      </c>
      <c r="BE296" s="200">
        <f>IF(N296="základní",J296,0)</f>
        <v>0</v>
      </c>
      <c r="BF296" s="200">
        <f>IF(N296="snížená",J296,0)</f>
        <v>0</v>
      </c>
      <c r="BG296" s="200">
        <f>IF(N296="zákl. přenesená",J296,0)</f>
        <v>0</v>
      </c>
      <c r="BH296" s="200">
        <f>IF(N296="sníž. přenesená",J296,0)</f>
        <v>0</v>
      </c>
      <c r="BI296" s="200">
        <f>IF(N296="nulová",J296,0)</f>
        <v>0</v>
      </c>
      <c r="BJ296" s="18" t="s">
        <v>80</v>
      </c>
      <c r="BK296" s="200">
        <f>ROUND(I296*H296,2)</f>
        <v>0</v>
      </c>
      <c r="BL296" s="18" t="s">
        <v>239</v>
      </c>
      <c r="BM296" s="199" t="s">
        <v>2443</v>
      </c>
    </row>
    <row r="297" spans="1:65" s="2" customFormat="1" ht="11.25">
      <c r="A297" s="35"/>
      <c r="B297" s="36"/>
      <c r="C297" s="37"/>
      <c r="D297" s="201" t="s">
        <v>155</v>
      </c>
      <c r="E297" s="37"/>
      <c r="F297" s="202" t="s">
        <v>2444</v>
      </c>
      <c r="G297" s="37"/>
      <c r="H297" s="37"/>
      <c r="I297" s="109"/>
      <c r="J297" s="37"/>
      <c r="K297" s="37"/>
      <c r="L297" s="40"/>
      <c r="M297" s="203"/>
      <c r="N297" s="204"/>
      <c r="O297" s="65"/>
      <c r="P297" s="65"/>
      <c r="Q297" s="65"/>
      <c r="R297" s="65"/>
      <c r="S297" s="65"/>
      <c r="T297" s="66"/>
      <c r="U297" s="35"/>
      <c r="V297" s="35"/>
      <c r="W297" s="35"/>
      <c r="X297" s="35"/>
      <c r="Y297" s="35"/>
      <c r="Z297" s="35"/>
      <c r="AA297" s="35"/>
      <c r="AB297" s="35"/>
      <c r="AC297" s="35"/>
      <c r="AD297" s="35"/>
      <c r="AE297" s="35"/>
      <c r="AT297" s="18" t="s">
        <v>155</v>
      </c>
      <c r="AU297" s="18" t="s">
        <v>82</v>
      </c>
    </row>
    <row r="298" spans="1:65" s="2" customFormat="1" ht="16.5" customHeight="1">
      <c r="A298" s="35"/>
      <c r="B298" s="36"/>
      <c r="C298" s="188" t="s">
        <v>732</v>
      </c>
      <c r="D298" s="188" t="s">
        <v>148</v>
      </c>
      <c r="E298" s="189" t="s">
        <v>2445</v>
      </c>
      <c r="F298" s="190" t="s">
        <v>2446</v>
      </c>
      <c r="G298" s="191" t="s">
        <v>2339</v>
      </c>
      <c r="H298" s="192">
        <v>2</v>
      </c>
      <c r="I298" s="193"/>
      <c r="J298" s="194">
        <f>ROUND(I298*H298,2)</f>
        <v>0</v>
      </c>
      <c r="K298" s="190" t="s">
        <v>2116</v>
      </c>
      <c r="L298" s="40"/>
      <c r="M298" s="195" t="s">
        <v>19</v>
      </c>
      <c r="N298" s="196" t="s">
        <v>43</v>
      </c>
      <c r="O298" s="65"/>
      <c r="P298" s="197">
        <f>O298*H298</f>
        <v>0</v>
      </c>
      <c r="Q298" s="197">
        <v>1.8079999999999999E-2</v>
      </c>
      <c r="R298" s="197">
        <f>Q298*H298</f>
        <v>3.6159999999999998E-2</v>
      </c>
      <c r="S298" s="197">
        <v>0</v>
      </c>
      <c r="T298" s="198">
        <f>S298*H298</f>
        <v>0</v>
      </c>
      <c r="U298" s="35"/>
      <c r="V298" s="35"/>
      <c r="W298" s="35"/>
      <c r="X298" s="35"/>
      <c r="Y298" s="35"/>
      <c r="Z298" s="35"/>
      <c r="AA298" s="35"/>
      <c r="AB298" s="35"/>
      <c r="AC298" s="35"/>
      <c r="AD298" s="35"/>
      <c r="AE298" s="35"/>
      <c r="AR298" s="199" t="s">
        <v>239</v>
      </c>
      <c r="AT298" s="199" t="s">
        <v>148</v>
      </c>
      <c r="AU298" s="199" t="s">
        <v>82</v>
      </c>
      <c r="AY298" s="18" t="s">
        <v>146</v>
      </c>
      <c r="BE298" s="200">
        <f>IF(N298="základní",J298,0)</f>
        <v>0</v>
      </c>
      <c r="BF298" s="200">
        <f>IF(N298="snížená",J298,0)</f>
        <v>0</v>
      </c>
      <c r="BG298" s="200">
        <f>IF(N298="zákl. přenesená",J298,0)</f>
        <v>0</v>
      </c>
      <c r="BH298" s="200">
        <f>IF(N298="sníž. přenesená",J298,0)</f>
        <v>0</v>
      </c>
      <c r="BI298" s="200">
        <f>IF(N298="nulová",J298,0)</f>
        <v>0</v>
      </c>
      <c r="BJ298" s="18" t="s">
        <v>80</v>
      </c>
      <c r="BK298" s="200">
        <f>ROUND(I298*H298,2)</f>
        <v>0</v>
      </c>
      <c r="BL298" s="18" t="s">
        <v>239</v>
      </c>
      <c r="BM298" s="199" t="s">
        <v>2447</v>
      </c>
    </row>
    <row r="299" spans="1:65" s="2" customFormat="1" ht="11.25">
      <c r="A299" s="35"/>
      <c r="B299" s="36"/>
      <c r="C299" s="37"/>
      <c r="D299" s="201" t="s">
        <v>155</v>
      </c>
      <c r="E299" s="37"/>
      <c r="F299" s="202" t="s">
        <v>2448</v>
      </c>
      <c r="G299" s="37"/>
      <c r="H299" s="37"/>
      <c r="I299" s="109"/>
      <c r="J299" s="37"/>
      <c r="K299" s="37"/>
      <c r="L299" s="40"/>
      <c r="M299" s="203"/>
      <c r="N299" s="204"/>
      <c r="O299" s="65"/>
      <c r="P299" s="65"/>
      <c r="Q299" s="65"/>
      <c r="R299" s="65"/>
      <c r="S299" s="65"/>
      <c r="T299" s="66"/>
      <c r="U299" s="35"/>
      <c r="V299" s="35"/>
      <c r="W299" s="35"/>
      <c r="X299" s="35"/>
      <c r="Y299" s="35"/>
      <c r="Z299" s="35"/>
      <c r="AA299" s="35"/>
      <c r="AB299" s="35"/>
      <c r="AC299" s="35"/>
      <c r="AD299" s="35"/>
      <c r="AE299" s="35"/>
      <c r="AT299" s="18" t="s">
        <v>155</v>
      </c>
      <c r="AU299" s="18" t="s">
        <v>82</v>
      </c>
    </row>
    <row r="300" spans="1:65" s="2" customFormat="1" ht="16.5" customHeight="1">
      <c r="A300" s="35"/>
      <c r="B300" s="36"/>
      <c r="C300" s="188" t="s">
        <v>737</v>
      </c>
      <c r="D300" s="188" t="s">
        <v>148</v>
      </c>
      <c r="E300" s="189" t="s">
        <v>2449</v>
      </c>
      <c r="F300" s="190" t="s">
        <v>2450</v>
      </c>
      <c r="G300" s="191" t="s">
        <v>2339</v>
      </c>
      <c r="H300" s="192">
        <v>12</v>
      </c>
      <c r="I300" s="193"/>
      <c r="J300" s="194">
        <f>ROUND(I300*H300,2)</f>
        <v>0</v>
      </c>
      <c r="K300" s="190" t="s">
        <v>2116</v>
      </c>
      <c r="L300" s="40"/>
      <c r="M300" s="195" t="s">
        <v>19</v>
      </c>
      <c r="N300" s="196" t="s">
        <v>43</v>
      </c>
      <c r="O300" s="65"/>
      <c r="P300" s="197">
        <f>O300*H300</f>
        <v>0</v>
      </c>
      <c r="Q300" s="197">
        <v>1.375E-2</v>
      </c>
      <c r="R300" s="197">
        <f>Q300*H300</f>
        <v>0.16500000000000001</v>
      </c>
      <c r="S300" s="197">
        <v>0</v>
      </c>
      <c r="T300" s="198">
        <f>S300*H300</f>
        <v>0</v>
      </c>
      <c r="U300" s="35"/>
      <c r="V300" s="35"/>
      <c r="W300" s="35"/>
      <c r="X300" s="35"/>
      <c r="Y300" s="35"/>
      <c r="Z300" s="35"/>
      <c r="AA300" s="35"/>
      <c r="AB300" s="35"/>
      <c r="AC300" s="35"/>
      <c r="AD300" s="35"/>
      <c r="AE300" s="35"/>
      <c r="AR300" s="199" t="s">
        <v>239</v>
      </c>
      <c r="AT300" s="199" t="s">
        <v>148</v>
      </c>
      <c r="AU300" s="199" t="s">
        <v>82</v>
      </c>
      <c r="AY300" s="18" t="s">
        <v>146</v>
      </c>
      <c r="BE300" s="200">
        <f>IF(N300="základní",J300,0)</f>
        <v>0</v>
      </c>
      <c r="BF300" s="200">
        <f>IF(N300="snížená",J300,0)</f>
        <v>0</v>
      </c>
      <c r="BG300" s="200">
        <f>IF(N300="zákl. přenesená",J300,0)</f>
        <v>0</v>
      </c>
      <c r="BH300" s="200">
        <f>IF(N300="sníž. přenesená",J300,0)</f>
        <v>0</v>
      </c>
      <c r="BI300" s="200">
        <f>IF(N300="nulová",J300,0)</f>
        <v>0</v>
      </c>
      <c r="BJ300" s="18" t="s">
        <v>80</v>
      </c>
      <c r="BK300" s="200">
        <f>ROUND(I300*H300,2)</f>
        <v>0</v>
      </c>
      <c r="BL300" s="18" t="s">
        <v>239</v>
      </c>
      <c r="BM300" s="199" t="s">
        <v>2451</v>
      </c>
    </row>
    <row r="301" spans="1:65" s="2" customFormat="1" ht="19.5">
      <c r="A301" s="35"/>
      <c r="B301" s="36"/>
      <c r="C301" s="37"/>
      <c r="D301" s="201" t="s">
        <v>155</v>
      </c>
      <c r="E301" s="37"/>
      <c r="F301" s="202" t="s">
        <v>2452</v>
      </c>
      <c r="G301" s="37"/>
      <c r="H301" s="37"/>
      <c r="I301" s="109"/>
      <c r="J301" s="37"/>
      <c r="K301" s="37"/>
      <c r="L301" s="40"/>
      <c r="M301" s="203"/>
      <c r="N301" s="204"/>
      <c r="O301" s="65"/>
      <c r="P301" s="65"/>
      <c r="Q301" s="65"/>
      <c r="R301" s="65"/>
      <c r="S301" s="65"/>
      <c r="T301" s="66"/>
      <c r="U301" s="35"/>
      <c r="V301" s="35"/>
      <c r="W301" s="35"/>
      <c r="X301" s="35"/>
      <c r="Y301" s="35"/>
      <c r="Z301" s="35"/>
      <c r="AA301" s="35"/>
      <c r="AB301" s="35"/>
      <c r="AC301" s="35"/>
      <c r="AD301" s="35"/>
      <c r="AE301" s="35"/>
      <c r="AT301" s="18" t="s">
        <v>155</v>
      </c>
      <c r="AU301" s="18" t="s">
        <v>82</v>
      </c>
    </row>
    <row r="302" spans="1:65" s="2" customFormat="1" ht="16.5" customHeight="1">
      <c r="A302" s="35"/>
      <c r="B302" s="36"/>
      <c r="C302" s="188" t="s">
        <v>742</v>
      </c>
      <c r="D302" s="188" t="s">
        <v>148</v>
      </c>
      <c r="E302" s="189" t="s">
        <v>2453</v>
      </c>
      <c r="F302" s="190" t="s">
        <v>2454</v>
      </c>
      <c r="G302" s="191" t="s">
        <v>2339</v>
      </c>
      <c r="H302" s="192">
        <v>1</v>
      </c>
      <c r="I302" s="193"/>
      <c r="J302" s="194">
        <f>ROUND(I302*H302,2)</f>
        <v>0</v>
      </c>
      <c r="K302" s="190" t="s">
        <v>2116</v>
      </c>
      <c r="L302" s="40"/>
      <c r="M302" s="195" t="s">
        <v>19</v>
      </c>
      <c r="N302" s="196" t="s">
        <v>43</v>
      </c>
      <c r="O302" s="65"/>
      <c r="P302" s="197">
        <f>O302*H302</f>
        <v>0</v>
      </c>
      <c r="Q302" s="197">
        <v>1.528E-2</v>
      </c>
      <c r="R302" s="197">
        <f>Q302*H302</f>
        <v>1.528E-2</v>
      </c>
      <c r="S302" s="197">
        <v>0</v>
      </c>
      <c r="T302" s="198">
        <f>S302*H302</f>
        <v>0</v>
      </c>
      <c r="U302" s="35"/>
      <c r="V302" s="35"/>
      <c r="W302" s="35"/>
      <c r="X302" s="35"/>
      <c r="Y302" s="35"/>
      <c r="Z302" s="35"/>
      <c r="AA302" s="35"/>
      <c r="AB302" s="35"/>
      <c r="AC302" s="35"/>
      <c r="AD302" s="35"/>
      <c r="AE302" s="35"/>
      <c r="AR302" s="199" t="s">
        <v>239</v>
      </c>
      <c r="AT302" s="199" t="s">
        <v>148</v>
      </c>
      <c r="AU302" s="199" t="s">
        <v>82</v>
      </c>
      <c r="AY302" s="18" t="s">
        <v>146</v>
      </c>
      <c r="BE302" s="200">
        <f>IF(N302="základní",J302,0)</f>
        <v>0</v>
      </c>
      <c r="BF302" s="200">
        <f>IF(N302="snížená",J302,0)</f>
        <v>0</v>
      </c>
      <c r="BG302" s="200">
        <f>IF(N302="zákl. přenesená",J302,0)</f>
        <v>0</v>
      </c>
      <c r="BH302" s="200">
        <f>IF(N302="sníž. přenesená",J302,0)</f>
        <v>0</v>
      </c>
      <c r="BI302" s="200">
        <f>IF(N302="nulová",J302,0)</f>
        <v>0</v>
      </c>
      <c r="BJ302" s="18" t="s">
        <v>80</v>
      </c>
      <c r="BK302" s="200">
        <f>ROUND(I302*H302,2)</f>
        <v>0</v>
      </c>
      <c r="BL302" s="18" t="s">
        <v>239</v>
      </c>
      <c r="BM302" s="199" t="s">
        <v>2455</v>
      </c>
    </row>
    <row r="303" spans="1:65" s="2" customFormat="1" ht="11.25">
      <c r="A303" s="35"/>
      <c r="B303" s="36"/>
      <c r="C303" s="37"/>
      <c r="D303" s="201" t="s">
        <v>155</v>
      </c>
      <c r="E303" s="37"/>
      <c r="F303" s="202" t="s">
        <v>2456</v>
      </c>
      <c r="G303" s="37"/>
      <c r="H303" s="37"/>
      <c r="I303" s="109"/>
      <c r="J303" s="37"/>
      <c r="K303" s="37"/>
      <c r="L303" s="40"/>
      <c r="M303" s="203"/>
      <c r="N303" s="204"/>
      <c r="O303" s="65"/>
      <c r="P303" s="65"/>
      <c r="Q303" s="65"/>
      <c r="R303" s="65"/>
      <c r="S303" s="65"/>
      <c r="T303" s="66"/>
      <c r="U303" s="35"/>
      <c r="V303" s="35"/>
      <c r="W303" s="35"/>
      <c r="X303" s="35"/>
      <c r="Y303" s="35"/>
      <c r="Z303" s="35"/>
      <c r="AA303" s="35"/>
      <c r="AB303" s="35"/>
      <c r="AC303" s="35"/>
      <c r="AD303" s="35"/>
      <c r="AE303" s="35"/>
      <c r="AT303" s="18" t="s">
        <v>155</v>
      </c>
      <c r="AU303" s="18" t="s">
        <v>82</v>
      </c>
    </row>
    <row r="304" spans="1:65" s="2" customFormat="1" ht="16.5" customHeight="1">
      <c r="A304" s="35"/>
      <c r="B304" s="36"/>
      <c r="C304" s="188" t="s">
        <v>748</v>
      </c>
      <c r="D304" s="188" t="s">
        <v>148</v>
      </c>
      <c r="E304" s="189" t="s">
        <v>2457</v>
      </c>
      <c r="F304" s="190" t="s">
        <v>2458</v>
      </c>
      <c r="G304" s="191" t="s">
        <v>2339</v>
      </c>
      <c r="H304" s="192">
        <v>1</v>
      </c>
      <c r="I304" s="193"/>
      <c r="J304" s="194">
        <f>ROUND(I304*H304,2)</f>
        <v>0</v>
      </c>
      <c r="K304" s="190" t="s">
        <v>2116</v>
      </c>
      <c r="L304" s="40"/>
      <c r="M304" s="195" t="s">
        <v>19</v>
      </c>
      <c r="N304" s="196" t="s">
        <v>43</v>
      </c>
      <c r="O304" s="65"/>
      <c r="P304" s="197">
        <f>O304*H304</f>
        <v>0</v>
      </c>
      <c r="Q304" s="197">
        <v>1.745E-2</v>
      </c>
      <c r="R304" s="197">
        <f>Q304*H304</f>
        <v>1.745E-2</v>
      </c>
      <c r="S304" s="197">
        <v>0</v>
      </c>
      <c r="T304" s="198">
        <f>S304*H304</f>
        <v>0</v>
      </c>
      <c r="U304" s="35"/>
      <c r="V304" s="35"/>
      <c r="W304" s="35"/>
      <c r="X304" s="35"/>
      <c r="Y304" s="35"/>
      <c r="Z304" s="35"/>
      <c r="AA304" s="35"/>
      <c r="AB304" s="35"/>
      <c r="AC304" s="35"/>
      <c r="AD304" s="35"/>
      <c r="AE304" s="35"/>
      <c r="AR304" s="199" t="s">
        <v>239</v>
      </c>
      <c r="AT304" s="199" t="s">
        <v>148</v>
      </c>
      <c r="AU304" s="199" t="s">
        <v>82</v>
      </c>
      <c r="AY304" s="18" t="s">
        <v>146</v>
      </c>
      <c r="BE304" s="200">
        <f>IF(N304="základní",J304,0)</f>
        <v>0</v>
      </c>
      <c r="BF304" s="200">
        <f>IF(N304="snížená",J304,0)</f>
        <v>0</v>
      </c>
      <c r="BG304" s="200">
        <f>IF(N304="zákl. přenesená",J304,0)</f>
        <v>0</v>
      </c>
      <c r="BH304" s="200">
        <f>IF(N304="sníž. přenesená",J304,0)</f>
        <v>0</v>
      </c>
      <c r="BI304" s="200">
        <f>IF(N304="nulová",J304,0)</f>
        <v>0</v>
      </c>
      <c r="BJ304" s="18" t="s">
        <v>80</v>
      </c>
      <c r="BK304" s="200">
        <f>ROUND(I304*H304,2)</f>
        <v>0</v>
      </c>
      <c r="BL304" s="18" t="s">
        <v>239</v>
      </c>
      <c r="BM304" s="199" t="s">
        <v>2459</v>
      </c>
    </row>
    <row r="305" spans="1:65" s="2" customFormat="1" ht="11.25">
      <c r="A305" s="35"/>
      <c r="B305" s="36"/>
      <c r="C305" s="37"/>
      <c r="D305" s="201" t="s">
        <v>155</v>
      </c>
      <c r="E305" s="37"/>
      <c r="F305" s="202" t="s">
        <v>2460</v>
      </c>
      <c r="G305" s="37"/>
      <c r="H305" s="37"/>
      <c r="I305" s="109"/>
      <c r="J305" s="37"/>
      <c r="K305" s="37"/>
      <c r="L305" s="40"/>
      <c r="M305" s="203"/>
      <c r="N305" s="204"/>
      <c r="O305" s="65"/>
      <c r="P305" s="65"/>
      <c r="Q305" s="65"/>
      <c r="R305" s="65"/>
      <c r="S305" s="65"/>
      <c r="T305" s="66"/>
      <c r="U305" s="35"/>
      <c r="V305" s="35"/>
      <c r="W305" s="35"/>
      <c r="X305" s="35"/>
      <c r="Y305" s="35"/>
      <c r="Z305" s="35"/>
      <c r="AA305" s="35"/>
      <c r="AB305" s="35"/>
      <c r="AC305" s="35"/>
      <c r="AD305" s="35"/>
      <c r="AE305" s="35"/>
      <c r="AT305" s="18" t="s">
        <v>155</v>
      </c>
      <c r="AU305" s="18" t="s">
        <v>82</v>
      </c>
    </row>
    <row r="306" spans="1:65" s="2" customFormat="1" ht="16.5" customHeight="1">
      <c r="A306" s="35"/>
      <c r="B306" s="36"/>
      <c r="C306" s="188" t="s">
        <v>754</v>
      </c>
      <c r="D306" s="188" t="s">
        <v>148</v>
      </c>
      <c r="E306" s="189" t="s">
        <v>2461</v>
      </c>
      <c r="F306" s="190" t="s">
        <v>2462</v>
      </c>
      <c r="G306" s="191" t="s">
        <v>2339</v>
      </c>
      <c r="H306" s="192">
        <v>1</v>
      </c>
      <c r="I306" s="193"/>
      <c r="J306" s="194">
        <f>ROUND(I306*H306,2)</f>
        <v>0</v>
      </c>
      <c r="K306" s="190" t="s">
        <v>2116</v>
      </c>
      <c r="L306" s="40"/>
      <c r="M306" s="195" t="s">
        <v>19</v>
      </c>
      <c r="N306" s="196" t="s">
        <v>43</v>
      </c>
      <c r="O306" s="65"/>
      <c r="P306" s="197">
        <f>O306*H306</f>
        <v>0</v>
      </c>
      <c r="Q306" s="197">
        <v>1.388E-2</v>
      </c>
      <c r="R306" s="197">
        <f>Q306*H306</f>
        <v>1.388E-2</v>
      </c>
      <c r="S306" s="197">
        <v>0</v>
      </c>
      <c r="T306" s="198">
        <f>S306*H306</f>
        <v>0</v>
      </c>
      <c r="U306" s="35"/>
      <c r="V306" s="35"/>
      <c r="W306" s="35"/>
      <c r="X306" s="35"/>
      <c r="Y306" s="35"/>
      <c r="Z306" s="35"/>
      <c r="AA306" s="35"/>
      <c r="AB306" s="35"/>
      <c r="AC306" s="35"/>
      <c r="AD306" s="35"/>
      <c r="AE306" s="35"/>
      <c r="AR306" s="199" t="s">
        <v>239</v>
      </c>
      <c r="AT306" s="199" t="s">
        <v>148</v>
      </c>
      <c r="AU306" s="199" t="s">
        <v>82</v>
      </c>
      <c r="AY306" s="18" t="s">
        <v>146</v>
      </c>
      <c r="BE306" s="200">
        <f>IF(N306="základní",J306,0)</f>
        <v>0</v>
      </c>
      <c r="BF306" s="200">
        <f>IF(N306="snížená",J306,0)</f>
        <v>0</v>
      </c>
      <c r="BG306" s="200">
        <f>IF(N306="zákl. přenesená",J306,0)</f>
        <v>0</v>
      </c>
      <c r="BH306" s="200">
        <f>IF(N306="sníž. přenesená",J306,0)</f>
        <v>0</v>
      </c>
      <c r="BI306" s="200">
        <f>IF(N306="nulová",J306,0)</f>
        <v>0</v>
      </c>
      <c r="BJ306" s="18" t="s">
        <v>80</v>
      </c>
      <c r="BK306" s="200">
        <f>ROUND(I306*H306,2)</f>
        <v>0</v>
      </c>
      <c r="BL306" s="18" t="s">
        <v>239</v>
      </c>
      <c r="BM306" s="199" t="s">
        <v>2463</v>
      </c>
    </row>
    <row r="307" spans="1:65" s="2" customFormat="1" ht="11.25">
      <c r="A307" s="35"/>
      <c r="B307" s="36"/>
      <c r="C307" s="37"/>
      <c r="D307" s="201" t="s">
        <v>155</v>
      </c>
      <c r="E307" s="37"/>
      <c r="F307" s="202" t="s">
        <v>2464</v>
      </c>
      <c r="G307" s="37"/>
      <c r="H307" s="37"/>
      <c r="I307" s="109"/>
      <c r="J307" s="37"/>
      <c r="K307" s="37"/>
      <c r="L307" s="40"/>
      <c r="M307" s="203"/>
      <c r="N307" s="204"/>
      <c r="O307" s="65"/>
      <c r="P307" s="65"/>
      <c r="Q307" s="65"/>
      <c r="R307" s="65"/>
      <c r="S307" s="65"/>
      <c r="T307" s="66"/>
      <c r="U307" s="35"/>
      <c r="V307" s="35"/>
      <c r="W307" s="35"/>
      <c r="X307" s="35"/>
      <c r="Y307" s="35"/>
      <c r="Z307" s="35"/>
      <c r="AA307" s="35"/>
      <c r="AB307" s="35"/>
      <c r="AC307" s="35"/>
      <c r="AD307" s="35"/>
      <c r="AE307" s="35"/>
      <c r="AT307" s="18" t="s">
        <v>155</v>
      </c>
      <c r="AU307" s="18" t="s">
        <v>82</v>
      </c>
    </row>
    <row r="308" spans="1:65" s="2" customFormat="1" ht="16.5" customHeight="1">
      <c r="A308" s="35"/>
      <c r="B308" s="36"/>
      <c r="C308" s="188" t="s">
        <v>760</v>
      </c>
      <c r="D308" s="188" t="s">
        <v>148</v>
      </c>
      <c r="E308" s="189" t="s">
        <v>2465</v>
      </c>
      <c r="F308" s="190" t="s">
        <v>2466</v>
      </c>
      <c r="G308" s="191" t="s">
        <v>2339</v>
      </c>
      <c r="H308" s="192">
        <v>1</v>
      </c>
      <c r="I308" s="193"/>
      <c r="J308" s="194">
        <f>ROUND(I308*H308,2)</f>
        <v>0</v>
      </c>
      <c r="K308" s="190" t="s">
        <v>2116</v>
      </c>
      <c r="L308" s="40"/>
      <c r="M308" s="195" t="s">
        <v>19</v>
      </c>
      <c r="N308" s="196" t="s">
        <v>43</v>
      </c>
      <c r="O308" s="65"/>
      <c r="P308" s="197">
        <f>O308*H308</f>
        <v>0</v>
      </c>
      <c r="Q308" s="197">
        <v>1.034E-2</v>
      </c>
      <c r="R308" s="197">
        <f>Q308*H308</f>
        <v>1.034E-2</v>
      </c>
      <c r="S308" s="197">
        <v>0</v>
      </c>
      <c r="T308" s="198">
        <f>S308*H308</f>
        <v>0</v>
      </c>
      <c r="U308" s="35"/>
      <c r="V308" s="35"/>
      <c r="W308" s="35"/>
      <c r="X308" s="35"/>
      <c r="Y308" s="35"/>
      <c r="Z308" s="35"/>
      <c r="AA308" s="35"/>
      <c r="AB308" s="35"/>
      <c r="AC308" s="35"/>
      <c r="AD308" s="35"/>
      <c r="AE308" s="35"/>
      <c r="AR308" s="199" t="s">
        <v>239</v>
      </c>
      <c r="AT308" s="199" t="s">
        <v>148</v>
      </c>
      <c r="AU308" s="199" t="s">
        <v>82</v>
      </c>
      <c r="AY308" s="18" t="s">
        <v>146</v>
      </c>
      <c r="BE308" s="200">
        <f>IF(N308="základní",J308,0)</f>
        <v>0</v>
      </c>
      <c r="BF308" s="200">
        <f>IF(N308="snížená",J308,0)</f>
        <v>0</v>
      </c>
      <c r="BG308" s="200">
        <f>IF(N308="zákl. přenesená",J308,0)</f>
        <v>0</v>
      </c>
      <c r="BH308" s="200">
        <f>IF(N308="sníž. přenesená",J308,0)</f>
        <v>0</v>
      </c>
      <c r="BI308" s="200">
        <f>IF(N308="nulová",J308,0)</f>
        <v>0</v>
      </c>
      <c r="BJ308" s="18" t="s">
        <v>80</v>
      </c>
      <c r="BK308" s="200">
        <f>ROUND(I308*H308,2)</f>
        <v>0</v>
      </c>
      <c r="BL308" s="18" t="s">
        <v>239</v>
      </c>
      <c r="BM308" s="199" t="s">
        <v>2467</v>
      </c>
    </row>
    <row r="309" spans="1:65" s="2" customFormat="1" ht="11.25">
      <c r="A309" s="35"/>
      <c r="B309" s="36"/>
      <c r="C309" s="37"/>
      <c r="D309" s="201" t="s">
        <v>155</v>
      </c>
      <c r="E309" s="37"/>
      <c r="F309" s="202" t="s">
        <v>2468</v>
      </c>
      <c r="G309" s="37"/>
      <c r="H309" s="37"/>
      <c r="I309" s="109"/>
      <c r="J309" s="37"/>
      <c r="K309" s="37"/>
      <c r="L309" s="40"/>
      <c r="M309" s="203"/>
      <c r="N309" s="204"/>
      <c r="O309" s="65"/>
      <c r="P309" s="65"/>
      <c r="Q309" s="65"/>
      <c r="R309" s="65"/>
      <c r="S309" s="65"/>
      <c r="T309" s="66"/>
      <c r="U309" s="35"/>
      <c r="V309" s="35"/>
      <c r="W309" s="35"/>
      <c r="X309" s="35"/>
      <c r="Y309" s="35"/>
      <c r="Z309" s="35"/>
      <c r="AA309" s="35"/>
      <c r="AB309" s="35"/>
      <c r="AC309" s="35"/>
      <c r="AD309" s="35"/>
      <c r="AE309" s="35"/>
      <c r="AT309" s="18" t="s">
        <v>155</v>
      </c>
      <c r="AU309" s="18" t="s">
        <v>82</v>
      </c>
    </row>
    <row r="310" spans="1:65" s="2" customFormat="1" ht="16.5" customHeight="1">
      <c r="A310" s="35"/>
      <c r="B310" s="36"/>
      <c r="C310" s="188" t="s">
        <v>765</v>
      </c>
      <c r="D310" s="188" t="s">
        <v>148</v>
      </c>
      <c r="E310" s="189" t="s">
        <v>2469</v>
      </c>
      <c r="F310" s="190" t="s">
        <v>2470</v>
      </c>
      <c r="G310" s="191" t="s">
        <v>2339</v>
      </c>
      <c r="H310" s="192">
        <v>1</v>
      </c>
      <c r="I310" s="193"/>
      <c r="J310" s="194">
        <f>ROUND(I310*H310,2)</f>
        <v>0</v>
      </c>
      <c r="K310" s="190" t="s">
        <v>2116</v>
      </c>
      <c r="L310" s="40"/>
      <c r="M310" s="195" t="s">
        <v>19</v>
      </c>
      <c r="N310" s="196" t="s">
        <v>43</v>
      </c>
      <c r="O310" s="65"/>
      <c r="P310" s="197">
        <f>O310*H310</f>
        <v>0</v>
      </c>
      <c r="Q310" s="197">
        <v>9.3399999999999993E-3</v>
      </c>
      <c r="R310" s="197">
        <f>Q310*H310</f>
        <v>9.3399999999999993E-3</v>
      </c>
      <c r="S310" s="197">
        <v>0</v>
      </c>
      <c r="T310" s="198">
        <f>S310*H310</f>
        <v>0</v>
      </c>
      <c r="U310" s="35"/>
      <c r="V310" s="35"/>
      <c r="W310" s="35"/>
      <c r="X310" s="35"/>
      <c r="Y310" s="35"/>
      <c r="Z310" s="35"/>
      <c r="AA310" s="35"/>
      <c r="AB310" s="35"/>
      <c r="AC310" s="35"/>
      <c r="AD310" s="35"/>
      <c r="AE310" s="35"/>
      <c r="AR310" s="199" t="s">
        <v>239</v>
      </c>
      <c r="AT310" s="199" t="s">
        <v>148</v>
      </c>
      <c r="AU310" s="199" t="s">
        <v>82</v>
      </c>
      <c r="AY310" s="18" t="s">
        <v>146</v>
      </c>
      <c r="BE310" s="200">
        <f>IF(N310="základní",J310,0)</f>
        <v>0</v>
      </c>
      <c r="BF310" s="200">
        <f>IF(N310="snížená",J310,0)</f>
        <v>0</v>
      </c>
      <c r="BG310" s="200">
        <f>IF(N310="zákl. přenesená",J310,0)</f>
        <v>0</v>
      </c>
      <c r="BH310" s="200">
        <f>IF(N310="sníž. přenesená",J310,0)</f>
        <v>0</v>
      </c>
      <c r="BI310" s="200">
        <f>IF(N310="nulová",J310,0)</f>
        <v>0</v>
      </c>
      <c r="BJ310" s="18" t="s">
        <v>80</v>
      </c>
      <c r="BK310" s="200">
        <f>ROUND(I310*H310,2)</f>
        <v>0</v>
      </c>
      <c r="BL310" s="18" t="s">
        <v>239</v>
      </c>
      <c r="BM310" s="199" t="s">
        <v>2471</v>
      </c>
    </row>
    <row r="311" spans="1:65" s="2" customFormat="1" ht="11.25">
      <c r="A311" s="35"/>
      <c r="B311" s="36"/>
      <c r="C311" s="37"/>
      <c r="D311" s="201" t="s">
        <v>155</v>
      </c>
      <c r="E311" s="37"/>
      <c r="F311" s="202" t="s">
        <v>2472</v>
      </c>
      <c r="G311" s="37"/>
      <c r="H311" s="37"/>
      <c r="I311" s="109"/>
      <c r="J311" s="37"/>
      <c r="K311" s="37"/>
      <c r="L311" s="40"/>
      <c r="M311" s="203"/>
      <c r="N311" s="204"/>
      <c r="O311" s="65"/>
      <c r="P311" s="65"/>
      <c r="Q311" s="65"/>
      <c r="R311" s="65"/>
      <c r="S311" s="65"/>
      <c r="T311" s="66"/>
      <c r="U311" s="35"/>
      <c r="V311" s="35"/>
      <c r="W311" s="35"/>
      <c r="X311" s="35"/>
      <c r="Y311" s="35"/>
      <c r="Z311" s="35"/>
      <c r="AA311" s="35"/>
      <c r="AB311" s="35"/>
      <c r="AC311" s="35"/>
      <c r="AD311" s="35"/>
      <c r="AE311" s="35"/>
      <c r="AT311" s="18" t="s">
        <v>155</v>
      </c>
      <c r="AU311" s="18" t="s">
        <v>82</v>
      </c>
    </row>
    <row r="312" spans="1:65" s="2" customFormat="1" ht="16.5" customHeight="1">
      <c r="A312" s="35"/>
      <c r="B312" s="36"/>
      <c r="C312" s="188" t="s">
        <v>770</v>
      </c>
      <c r="D312" s="188" t="s">
        <v>148</v>
      </c>
      <c r="E312" s="189" t="s">
        <v>2473</v>
      </c>
      <c r="F312" s="190" t="s">
        <v>2474</v>
      </c>
      <c r="G312" s="191" t="s">
        <v>2339</v>
      </c>
      <c r="H312" s="192">
        <v>1</v>
      </c>
      <c r="I312" s="193"/>
      <c r="J312" s="194">
        <f>ROUND(I312*H312,2)</f>
        <v>0</v>
      </c>
      <c r="K312" s="190" t="s">
        <v>2116</v>
      </c>
      <c r="L312" s="40"/>
      <c r="M312" s="195" t="s">
        <v>19</v>
      </c>
      <c r="N312" s="196" t="s">
        <v>43</v>
      </c>
      <c r="O312" s="65"/>
      <c r="P312" s="197">
        <f>O312*H312</f>
        <v>0</v>
      </c>
      <c r="Q312" s="197">
        <v>8.0000000000000004E-4</v>
      </c>
      <c r="R312" s="197">
        <f>Q312*H312</f>
        <v>8.0000000000000004E-4</v>
      </c>
      <c r="S312" s="197">
        <v>0</v>
      </c>
      <c r="T312" s="198">
        <f>S312*H312</f>
        <v>0</v>
      </c>
      <c r="U312" s="35"/>
      <c r="V312" s="35"/>
      <c r="W312" s="35"/>
      <c r="X312" s="35"/>
      <c r="Y312" s="35"/>
      <c r="Z312" s="35"/>
      <c r="AA312" s="35"/>
      <c r="AB312" s="35"/>
      <c r="AC312" s="35"/>
      <c r="AD312" s="35"/>
      <c r="AE312" s="35"/>
      <c r="AR312" s="199" t="s">
        <v>239</v>
      </c>
      <c r="AT312" s="199" t="s">
        <v>148</v>
      </c>
      <c r="AU312" s="199" t="s">
        <v>82</v>
      </c>
      <c r="AY312" s="18" t="s">
        <v>146</v>
      </c>
      <c r="BE312" s="200">
        <f>IF(N312="základní",J312,0)</f>
        <v>0</v>
      </c>
      <c r="BF312" s="200">
        <f>IF(N312="snížená",J312,0)</f>
        <v>0</v>
      </c>
      <c r="BG312" s="200">
        <f>IF(N312="zákl. přenesená",J312,0)</f>
        <v>0</v>
      </c>
      <c r="BH312" s="200">
        <f>IF(N312="sníž. přenesená",J312,0)</f>
        <v>0</v>
      </c>
      <c r="BI312" s="200">
        <f>IF(N312="nulová",J312,0)</f>
        <v>0</v>
      </c>
      <c r="BJ312" s="18" t="s">
        <v>80</v>
      </c>
      <c r="BK312" s="200">
        <f>ROUND(I312*H312,2)</f>
        <v>0</v>
      </c>
      <c r="BL312" s="18" t="s">
        <v>239</v>
      </c>
      <c r="BM312" s="199" t="s">
        <v>2475</v>
      </c>
    </row>
    <row r="313" spans="1:65" s="2" customFormat="1" ht="11.25">
      <c r="A313" s="35"/>
      <c r="B313" s="36"/>
      <c r="C313" s="37"/>
      <c r="D313" s="201" t="s">
        <v>155</v>
      </c>
      <c r="E313" s="37"/>
      <c r="F313" s="202" t="s">
        <v>2476</v>
      </c>
      <c r="G313" s="37"/>
      <c r="H313" s="37"/>
      <c r="I313" s="109"/>
      <c r="J313" s="37"/>
      <c r="K313" s="37"/>
      <c r="L313" s="40"/>
      <c r="M313" s="203"/>
      <c r="N313" s="204"/>
      <c r="O313" s="65"/>
      <c r="P313" s="65"/>
      <c r="Q313" s="65"/>
      <c r="R313" s="65"/>
      <c r="S313" s="65"/>
      <c r="T313" s="66"/>
      <c r="U313" s="35"/>
      <c r="V313" s="35"/>
      <c r="W313" s="35"/>
      <c r="X313" s="35"/>
      <c r="Y313" s="35"/>
      <c r="Z313" s="35"/>
      <c r="AA313" s="35"/>
      <c r="AB313" s="35"/>
      <c r="AC313" s="35"/>
      <c r="AD313" s="35"/>
      <c r="AE313" s="35"/>
      <c r="AT313" s="18" t="s">
        <v>155</v>
      </c>
      <c r="AU313" s="18" t="s">
        <v>82</v>
      </c>
    </row>
    <row r="314" spans="1:65" s="2" customFormat="1" ht="16.5" customHeight="1">
      <c r="A314" s="35"/>
      <c r="B314" s="36"/>
      <c r="C314" s="188" t="s">
        <v>775</v>
      </c>
      <c r="D314" s="188" t="s">
        <v>148</v>
      </c>
      <c r="E314" s="189" t="s">
        <v>2477</v>
      </c>
      <c r="F314" s="190" t="s">
        <v>2478</v>
      </c>
      <c r="G314" s="191" t="s">
        <v>2339</v>
      </c>
      <c r="H314" s="192">
        <v>1</v>
      </c>
      <c r="I314" s="193"/>
      <c r="J314" s="194">
        <f>ROUND(I314*H314,2)</f>
        <v>0</v>
      </c>
      <c r="K314" s="190" t="s">
        <v>2116</v>
      </c>
      <c r="L314" s="40"/>
      <c r="M314" s="195" t="s">
        <v>19</v>
      </c>
      <c r="N314" s="196" t="s">
        <v>43</v>
      </c>
      <c r="O314" s="65"/>
      <c r="P314" s="197">
        <f>O314*H314</f>
        <v>0</v>
      </c>
      <c r="Q314" s="197">
        <v>8.4999999999999995E-4</v>
      </c>
      <c r="R314" s="197">
        <f>Q314*H314</f>
        <v>8.4999999999999995E-4</v>
      </c>
      <c r="S314" s="197">
        <v>0</v>
      </c>
      <c r="T314" s="198">
        <f>S314*H314</f>
        <v>0</v>
      </c>
      <c r="U314" s="35"/>
      <c r="V314" s="35"/>
      <c r="W314" s="35"/>
      <c r="X314" s="35"/>
      <c r="Y314" s="35"/>
      <c r="Z314" s="35"/>
      <c r="AA314" s="35"/>
      <c r="AB314" s="35"/>
      <c r="AC314" s="35"/>
      <c r="AD314" s="35"/>
      <c r="AE314" s="35"/>
      <c r="AR314" s="199" t="s">
        <v>239</v>
      </c>
      <c r="AT314" s="199" t="s">
        <v>148</v>
      </c>
      <c r="AU314" s="199" t="s">
        <v>82</v>
      </c>
      <c r="AY314" s="18" t="s">
        <v>146</v>
      </c>
      <c r="BE314" s="200">
        <f>IF(N314="základní",J314,0)</f>
        <v>0</v>
      </c>
      <c r="BF314" s="200">
        <f>IF(N314="snížená",J314,0)</f>
        <v>0</v>
      </c>
      <c r="BG314" s="200">
        <f>IF(N314="zákl. přenesená",J314,0)</f>
        <v>0</v>
      </c>
      <c r="BH314" s="200">
        <f>IF(N314="sníž. přenesená",J314,0)</f>
        <v>0</v>
      </c>
      <c r="BI314" s="200">
        <f>IF(N314="nulová",J314,0)</f>
        <v>0</v>
      </c>
      <c r="BJ314" s="18" t="s">
        <v>80</v>
      </c>
      <c r="BK314" s="200">
        <f>ROUND(I314*H314,2)</f>
        <v>0</v>
      </c>
      <c r="BL314" s="18" t="s">
        <v>239</v>
      </c>
      <c r="BM314" s="199" t="s">
        <v>2479</v>
      </c>
    </row>
    <row r="315" spans="1:65" s="2" customFormat="1" ht="11.25">
      <c r="A315" s="35"/>
      <c r="B315" s="36"/>
      <c r="C315" s="37"/>
      <c r="D315" s="201" t="s">
        <v>155</v>
      </c>
      <c r="E315" s="37"/>
      <c r="F315" s="202" t="s">
        <v>2480</v>
      </c>
      <c r="G315" s="37"/>
      <c r="H315" s="37"/>
      <c r="I315" s="109"/>
      <c r="J315" s="37"/>
      <c r="K315" s="37"/>
      <c r="L315" s="40"/>
      <c r="M315" s="203"/>
      <c r="N315" s="204"/>
      <c r="O315" s="65"/>
      <c r="P315" s="65"/>
      <c r="Q315" s="65"/>
      <c r="R315" s="65"/>
      <c r="S315" s="65"/>
      <c r="T315" s="66"/>
      <c r="U315" s="35"/>
      <c r="V315" s="35"/>
      <c r="W315" s="35"/>
      <c r="X315" s="35"/>
      <c r="Y315" s="35"/>
      <c r="Z315" s="35"/>
      <c r="AA315" s="35"/>
      <c r="AB315" s="35"/>
      <c r="AC315" s="35"/>
      <c r="AD315" s="35"/>
      <c r="AE315" s="35"/>
      <c r="AT315" s="18" t="s">
        <v>155</v>
      </c>
      <c r="AU315" s="18" t="s">
        <v>82</v>
      </c>
    </row>
    <row r="316" spans="1:65" s="2" customFormat="1" ht="16.5" customHeight="1">
      <c r="A316" s="35"/>
      <c r="B316" s="36"/>
      <c r="C316" s="188" t="s">
        <v>780</v>
      </c>
      <c r="D316" s="188" t="s">
        <v>148</v>
      </c>
      <c r="E316" s="189" t="s">
        <v>2481</v>
      </c>
      <c r="F316" s="190" t="s">
        <v>2482</v>
      </c>
      <c r="G316" s="191" t="s">
        <v>2339</v>
      </c>
      <c r="H316" s="192">
        <v>1</v>
      </c>
      <c r="I316" s="193"/>
      <c r="J316" s="194">
        <f>ROUND(I316*H316,2)</f>
        <v>0</v>
      </c>
      <c r="K316" s="190" t="s">
        <v>2116</v>
      </c>
      <c r="L316" s="40"/>
      <c r="M316" s="195" t="s">
        <v>19</v>
      </c>
      <c r="N316" s="196" t="s">
        <v>43</v>
      </c>
      <c r="O316" s="65"/>
      <c r="P316" s="197">
        <f>O316*H316</f>
        <v>0</v>
      </c>
      <c r="Q316" s="197">
        <v>8.4999999999999995E-4</v>
      </c>
      <c r="R316" s="197">
        <f>Q316*H316</f>
        <v>8.4999999999999995E-4</v>
      </c>
      <c r="S316" s="197">
        <v>0</v>
      </c>
      <c r="T316" s="198">
        <f>S316*H316</f>
        <v>0</v>
      </c>
      <c r="U316" s="35"/>
      <c r="V316" s="35"/>
      <c r="W316" s="35"/>
      <c r="X316" s="35"/>
      <c r="Y316" s="35"/>
      <c r="Z316" s="35"/>
      <c r="AA316" s="35"/>
      <c r="AB316" s="35"/>
      <c r="AC316" s="35"/>
      <c r="AD316" s="35"/>
      <c r="AE316" s="35"/>
      <c r="AR316" s="199" t="s">
        <v>239</v>
      </c>
      <c r="AT316" s="199" t="s">
        <v>148</v>
      </c>
      <c r="AU316" s="199" t="s">
        <v>82</v>
      </c>
      <c r="AY316" s="18" t="s">
        <v>146</v>
      </c>
      <c r="BE316" s="200">
        <f>IF(N316="základní",J316,0)</f>
        <v>0</v>
      </c>
      <c r="BF316" s="200">
        <f>IF(N316="snížená",J316,0)</f>
        <v>0</v>
      </c>
      <c r="BG316" s="200">
        <f>IF(N316="zákl. přenesená",J316,0)</f>
        <v>0</v>
      </c>
      <c r="BH316" s="200">
        <f>IF(N316="sníž. přenesená",J316,0)</f>
        <v>0</v>
      </c>
      <c r="BI316" s="200">
        <f>IF(N316="nulová",J316,0)</f>
        <v>0</v>
      </c>
      <c r="BJ316" s="18" t="s">
        <v>80</v>
      </c>
      <c r="BK316" s="200">
        <f>ROUND(I316*H316,2)</f>
        <v>0</v>
      </c>
      <c r="BL316" s="18" t="s">
        <v>239</v>
      </c>
      <c r="BM316" s="199" t="s">
        <v>2483</v>
      </c>
    </row>
    <row r="317" spans="1:65" s="2" customFormat="1" ht="11.25">
      <c r="A317" s="35"/>
      <c r="B317" s="36"/>
      <c r="C317" s="37"/>
      <c r="D317" s="201" t="s">
        <v>155</v>
      </c>
      <c r="E317" s="37"/>
      <c r="F317" s="202" t="s">
        <v>2484</v>
      </c>
      <c r="G317" s="37"/>
      <c r="H317" s="37"/>
      <c r="I317" s="109"/>
      <c r="J317" s="37"/>
      <c r="K317" s="37"/>
      <c r="L317" s="40"/>
      <c r="M317" s="203"/>
      <c r="N317" s="204"/>
      <c r="O317" s="65"/>
      <c r="P317" s="65"/>
      <c r="Q317" s="65"/>
      <c r="R317" s="65"/>
      <c r="S317" s="65"/>
      <c r="T317" s="66"/>
      <c r="U317" s="35"/>
      <c r="V317" s="35"/>
      <c r="W317" s="35"/>
      <c r="X317" s="35"/>
      <c r="Y317" s="35"/>
      <c r="Z317" s="35"/>
      <c r="AA317" s="35"/>
      <c r="AB317" s="35"/>
      <c r="AC317" s="35"/>
      <c r="AD317" s="35"/>
      <c r="AE317" s="35"/>
      <c r="AT317" s="18" t="s">
        <v>155</v>
      </c>
      <c r="AU317" s="18" t="s">
        <v>82</v>
      </c>
    </row>
    <row r="318" spans="1:65" s="2" customFormat="1" ht="16.5" customHeight="1">
      <c r="A318" s="35"/>
      <c r="B318" s="36"/>
      <c r="C318" s="188" t="s">
        <v>786</v>
      </c>
      <c r="D318" s="188" t="s">
        <v>148</v>
      </c>
      <c r="E318" s="189" t="s">
        <v>2485</v>
      </c>
      <c r="F318" s="190" t="s">
        <v>2486</v>
      </c>
      <c r="G318" s="191" t="s">
        <v>2339</v>
      </c>
      <c r="H318" s="192">
        <v>1</v>
      </c>
      <c r="I318" s="193"/>
      <c r="J318" s="194">
        <f>ROUND(I318*H318,2)</f>
        <v>0</v>
      </c>
      <c r="K318" s="190" t="s">
        <v>2116</v>
      </c>
      <c r="L318" s="40"/>
      <c r="M318" s="195" t="s">
        <v>19</v>
      </c>
      <c r="N318" s="196" t="s">
        <v>43</v>
      </c>
      <c r="O318" s="65"/>
      <c r="P318" s="197">
        <f>O318*H318</f>
        <v>0</v>
      </c>
      <c r="Q318" s="197">
        <v>4.9300000000000004E-3</v>
      </c>
      <c r="R318" s="197">
        <f>Q318*H318</f>
        <v>4.9300000000000004E-3</v>
      </c>
      <c r="S318" s="197">
        <v>0</v>
      </c>
      <c r="T318" s="198">
        <f>S318*H318</f>
        <v>0</v>
      </c>
      <c r="U318" s="35"/>
      <c r="V318" s="35"/>
      <c r="W318" s="35"/>
      <c r="X318" s="35"/>
      <c r="Y318" s="35"/>
      <c r="Z318" s="35"/>
      <c r="AA318" s="35"/>
      <c r="AB318" s="35"/>
      <c r="AC318" s="35"/>
      <c r="AD318" s="35"/>
      <c r="AE318" s="35"/>
      <c r="AR318" s="199" t="s">
        <v>239</v>
      </c>
      <c r="AT318" s="199" t="s">
        <v>148</v>
      </c>
      <c r="AU318" s="199" t="s">
        <v>82</v>
      </c>
      <c r="AY318" s="18" t="s">
        <v>146</v>
      </c>
      <c r="BE318" s="200">
        <f>IF(N318="základní",J318,0)</f>
        <v>0</v>
      </c>
      <c r="BF318" s="200">
        <f>IF(N318="snížená",J318,0)</f>
        <v>0</v>
      </c>
      <c r="BG318" s="200">
        <f>IF(N318="zákl. přenesená",J318,0)</f>
        <v>0</v>
      </c>
      <c r="BH318" s="200">
        <f>IF(N318="sníž. přenesená",J318,0)</f>
        <v>0</v>
      </c>
      <c r="BI318" s="200">
        <f>IF(N318="nulová",J318,0)</f>
        <v>0</v>
      </c>
      <c r="BJ318" s="18" t="s">
        <v>80</v>
      </c>
      <c r="BK318" s="200">
        <f>ROUND(I318*H318,2)</f>
        <v>0</v>
      </c>
      <c r="BL318" s="18" t="s">
        <v>239</v>
      </c>
      <c r="BM318" s="199" t="s">
        <v>2487</v>
      </c>
    </row>
    <row r="319" spans="1:65" s="2" customFormat="1" ht="11.25">
      <c r="A319" s="35"/>
      <c r="B319" s="36"/>
      <c r="C319" s="37"/>
      <c r="D319" s="201" t="s">
        <v>155</v>
      </c>
      <c r="E319" s="37"/>
      <c r="F319" s="202" t="s">
        <v>2488</v>
      </c>
      <c r="G319" s="37"/>
      <c r="H319" s="37"/>
      <c r="I319" s="109"/>
      <c r="J319" s="37"/>
      <c r="K319" s="37"/>
      <c r="L319" s="40"/>
      <c r="M319" s="203"/>
      <c r="N319" s="204"/>
      <c r="O319" s="65"/>
      <c r="P319" s="65"/>
      <c r="Q319" s="65"/>
      <c r="R319" s="65"/>
      <c r="S319" s="65"/>
      <c r="T319" s="66"/>
      <c r="U319" s="35"/>
      <c r="V319" s="35"/>
      <c r="W319" s="35"/>
      <c r="X319" s="35"/>
      <c r="Y319" s="35"/>
      <c r="Z319" s="35"/>
      <c r="AA319" s="35"/>
      <c r="AB319" s="35"/>
      <c r="AC319" s="35"/>
      <c r="AD319" s="35"/>
      <c r="AE319" s="35"/>
      <c r="AT319" s="18" t="s">
        <v>155</v>
      </c>
      <c r="AU319" s="18" t="s">
        <v>82</v>
      </c>
    </row>
    <row r="320" spans="1:65" s="2" customFormat="1" ht="16.5" customHeight="1">
      <c r="A320" s="35"/>
      <c r="B320" s="36"/>
      <c r="C320" s="188" t="s">
        <v>791</v>
      </c>
      <c r="D320" s="188" t="s">
        <v>148</v>
      </c>
      <c r="E320" s="189" t="s">
        <v>2489</v>
      </c>
      <c r="F320" s="190" t="s">
        <v>2490</v>
      </c>
      <c r="G320" s="191" t="s">
        <v>2339</v>
      </c>
      <c r="H320" s="192">
        <v>1</v>
      </c>
      <c r="I320" s="193"/>
      <c r="J320" s="194">
        <f>ROUND(I320*H320,2)</f>
        <v>0</v>
      </c>
      <c r="K320" s="190" t="s">
        <v>2116</v>
      </c>
      <c r="L320" s="40"/>
      <c r="M320" s="195" t="s">
        <v>19</v>
      </c>
      <c r="N320" s="196" t="s">
        <v>43</v>
      </c>
      <c r="O320" s="65"/>
      <c r="P320" s="197">
        <f>O320*H320</f>
        <v>0</v>
      </c>
      <c r="Q320" s="197">
        <v>1.47E-2</v>
      </c>
      <c r="R320" s="197">
        <f>Q320*H320</f>
        <v>1.47E-2</v>
      </c>
      <c r="S320" s="197">
        <v>0</v>
      </c>
      <c r="T320" s="198">
        <f>S320*H320</f>
        <v>0</v>
      </c>
      <c r="U320" s="35"/>
      <c r="V320" s="35"/>
      <c r="W320" s="35"/>
      <c r="X320" s="35"/>
      <c r="Y320" s="35"/>
      <c r="Z320" s="35"/>
      <c r="AA320" s="35"/>
      <c r="AB320" s="35"/>
      <c r="AC320" s="35"/>
      <c r="AD320" s="35"/>
      <c r="AE320" s="35"/>
      <c r="AR320" s="199" t="s">
        <v>239</v>
      </c>
      <c r="AT320" s="199" t="s">
        <v>148</v>
      </c>
      <c r="AU320" s="199" t="s">
        <v>82</v>
      </c>
      <c r="AY320" s="18" t="s">
        <v>146</v>
      </c>
      <c r="BE320" s="200">
        <f>IF(N320="základní",J320,0)</f>
        <v>0</v>
      </c>
      <c r="BF320" s="200">
        <f>IF(N320="snížená",J320,0)</f>
        <v>0</v>
      </c>
      <c r="BG320" s="200">
        <f>IF(N320="zákl. přenesená",J320,0)</f>
        <v>0</v>
      </c>
      <c r="BH320" s="200">
        <f>IF(N320="sníž. přenesená",J320,0)</f>
        <v>0</v>
      </c>
      <c r="BI320" s="200">
        <f>IF(N320="nulová",J320,0)</f>
        <v>0</v>
      </c>
      <c r="BJ320" s="18" t="s">
        <v>80</v>
      </c>
      <c r="BK320" s="200">
        <f>ROUND(I320*H320,2)</f>
        <v>0</v>
      </c>
      <c r="BL320" s="18" t="s">
        <v>239</v>
      </c>
      <c r="BM320" s="199" t="s">
        <v>2491</v>
      </c>
    </row>
    <row r="321" spans="1:65" s="2" customFormat="1" ht="11.25">
      <c r="A321" s="35"/>
      <c r="B321" s="36"/>
      <c r="C321" s="37"/>
      <c r="D321" s="201" t="s">
        <v>155</v>
      </c>
      <c r="E321" s="37"/>
      <c r="F321" s="202" t="s">
        <v>2492</v>
      </c>
      <c r="G321" s="37"/>
      <c r="H321" s="37"/>
      <c r="I321" s="109"/>
      <c r="J321" s="37"/>
      <c r="K321" s="37"/>
      <c r="L321" s="40"/>
      <c r="M321" s="203"/>
      <c r="N321" s="204"/>
      <c r="O321" s="65"/>
      <c r="P321" s="65"/>
      <c r="Q321" s="65"/>
      <c r="R321" s="65"/>
      <c r="S321" s="65"/>
      <c r="T321" s="66"/>
      <c r="U321" s="35"/>
      <c r="V321" s="35"/>
      <c r="W321" s="35"/>
      <c r="X321" s="35"/>
      <c r="Y321" s="35"/>
      <c r="Z321" s="35"/>
      <c r="AA321" s="35"/>
      <c r="AB321" s="35"/>
      <c r="AC321" s="35"/>
      <c r="AD321" s="35"/>
      <c r="AE321" s="35"/>
      <c r="AT321" s="18" t="s">
        <v>155</v>
      </c>
      <c r="AU321" s="18" t="s">
        <v>82</v>
      </c>
    </row>
    <row r="322" spans="1:65" s="2" customFormat="1" ht="16.5" customHeight="1">
      <c r="A322" s="35"/>
      <c r="B322" s="36"/>
      <c r="C322" s="188" t="s">
        <v>797</v>
      </c>
      <c r="D322" s="188" t="s">
        <v>148</v>
      </c>
      <c r="E322" s="189" t="s">
        <v>2493</v>
      </c>
      <c r="F322" s="190" t="s">
        <v>2494</v>
      </c>
      <c r="G322" s="191" t="s">
        <v>2339</v>
      </c>
      <c r="H322" s="192">
        <v>14</v>
      </c>
      <c r="I322" s="193"/>
      <c r="J322" s="194">
        <f>ROUND(I322*H322,2)</f>
        <v>0</v>
      </c>
      <c r="K322" s="190" t="s">
        <v>2116</v>
      </c>
      <c r="L322" s="40"/>
      <c r="M322" s="195" t="s">
        <v>19</v>
      </c>
      <c r="N322" s="196" t="s">
        <v>43</v>
      </c>
      <c r="O322" s="65"/>
      <c r="P322" s="197">
        <f>O322*H322</f>
        <v>0</v>
      </c>
      <c r="Q322" s="197">
        <v>2.9999999999999997E-4</v>
      </c>
      <c r="R322" s="197">
        <f>Q322*H322</f>
        <v>4.1999999999999997E-3</v>
      </c>
      <c r="S322" s="197">
        <v>0</v>
      </c>
      <c r="T322" s="198">
        <f>S322*H322</f>
        <v>0</v>
      </c>
      <c r="U322" s="35"/>
      <c r="V322" s="35"/>
      <c r="W322" s="35"/>
      <c r="X322" s="35"/>
      <c r="Y322" s="35"/>
      <c r="Z322" s="35"/>
      <c r="AA322" s="35"/>
      <c r="AB322" s="35"/>
      <c r="AC322" s="35"/>
      <c r="AD322" s="35"/>
      <c r="AE322" s="35"/>
      <c r="AR322" s="199" t="s">
        <v>239</v>
      </c>
      <c r="AT322" s="199" t="s">
        <v>148</v>
      </c>
      <c r="AU322" s="199" t="s">
        <v>82</v>
      </c>
      <c r="AY322" s="18" t="s">
        <v>146</v>
      </c>
      <c r="BE322" s="200">
        <f>IF(N322="základní",J322,0)</f>
        <v>0</v>
      </c>
      <c r="BF322" s="200">
        <f>IF(N322="snížená",J322,0)</f>
        <v>0</v>
      </c>
      <c r="BG322" s="200">
        <f>IF(N322="zákl. přenesená",J322,0)</f>
        <v>0</v>
      </c>
      <c r="BH322" s="200">
        <f>IF(N322="sníž. přenesená",J322,0)</f>
        <v>0</v>
      </c>
      <c r="BI322" s="200">
        <f>IF(N322="nulová",J322,0)</f>
        <v>0</v>
      </c>
      <c r="BJ322" s="18" t="s">
        <v>80</v>
      </c>
      <c r="BK322" s="200">
        <f>ROUND(I322*H322,2)</f>
        <v>0</v>
      </c>
      <c r="BL322" s="18" t="s">
        <v>239</v>
      </c>
      <c r="BM322" s="199" t="s">
        <v>2495</v>
      </c>
    </row>
    <row r="323" spans="1:65" s="2" customFormat="1" ht="11.25">
      <c r="A323" s="35"/>
      <c r="B323" s="36"/>
      <c r="C323" s="37"/>
      <c r="D323" s="201" t="s">
        <v>155</v>
      </c>
      <c r="E323" s="37"/>
      <c r="F323" s="202" t="s">
        <v>2496</v>
      </c>
      <c r="G323" s="37"/>
      <c r="H323" s="37"/>
      <c r="I323" s="109"/>
      <c r="J323" s="37"/>
      <c r="K323" s="37"/>
      <c r="L323" s="40"/>
      <c r="M323" s="203"/>
      <c r="N323" s="204"/>
      <c r="O323" s="65"/>
      <c r="P323" s="65"/>
      <c r="Q323" s="65"/>
      <c r="R323" s="65"/>
      <c r="S323" s="65"/>
      <c r="T323" s="66"/>
      <c r="U323" s="35"/>
      <c r="V323" s="35"/>
      <c r="W323" s="35"/>
      <c r="X323" s="35"/>
      <c r="Y323" s="35"/>
      <c r="Z323" s="35"/>
      <c r="AA323" s="35"/>
      <c r="AB323" s="35"/>
      <c r="AC323" s="35"/>
      <c r="AD323" s="35"/>
      <c r="AE323" s="35"/>
      <c r="AT323" s="18" t="s">
        <v>155</v>
      </c>
      <c r="AU323" s="18" t="s">
        <v>82</v>
      </c>
    </row>
    <row r="324" spans="1:65" s="2" customFormat="1" ht="16.5" customHeight="1">
      <c r="A324" s="35"/>
      <c r="B324" s="36"/>
      <c r="C324" s="188" t="s">
        <v>802</v>
      </c>
      <c r="D324" s="188" t="s">
        <v>148</v>
      </c>
      <c r="E324" s="189" t="s">
        <v>2497</v>
      </c>
      <c r="F324" s="190" t="s">
        <v>2498</v>
      </c>
      <c r="G324" s="191" t="s">
        <v>2339</v>
      </c>
      <c r="H324" s="192">
        <v>1</v>
      </c>
      <c r="I324" s="193"/>
      <c r="J324" s="194">
        <f>ROUND(I324*H324,2)</f>
        <v>0</v>
      </c>
      <c r="K324" s="190" t="s">
        <v>2116</v>
      </c>
      <c r="L324" s="40"/>
      <c r="M324" s="195" t="s">
        <v>19</v>
      </c>
      <c r="N324" s="196" t="s">
        <v>43</v>
      </c>
      <c r="O324" s="65"/>
      <c r="P324" s="197">
        <f>O324*H324</f>
        <v>0</v>
      </c>
      <c r="Q324" s="197">
        <v>2.0799999999999998E-3</v>
      </c>
      <c r="R324" s="197">
        <f>Q324*H324</f>
        <v>2.0799999999999998E-3</v>
      </c>
      <c r="S324" s="197">
        <v>0</v>
      </c>
      <c r="T324" s="198">
        <f>S324*H324</f>
        <v>0</v>
      </c>
      <c r="U324" s="35"/>
      <c r="V324" s="35"/>
      <c r="W324" s="35"/>
      <c r="X324" s="35"/>
      <c r="Y324" s="35"/>
      <c r="Z324" s="35"/>
      <c r="AA324" s="35"/>
      <c r="AB324" s="35"/>
      <c r="AC324" s="35"/>
      <c r="AD324" s="35"/>
      <c r="AE324" s="35"/>
      <c r="AR324" s="199" t="s">
        <v>239</v>
      </c>
      <c r="AT324" s="199" t="s">
        <v>148</v>
      </c>
      <c r="AU324" s="199" t="s">
        <v>82</v>
      </c>
      <c r="AY324" s="18" t="s">
        <v>146</v>
      </c>
      <c r="BE324" s="200">
        <f>IF(N324="základní",J324,0)</f>
        <v>0</v>
      </c>
      <c r="BF324" s="200">
        <f>IF(N324="snížená",J324,0)</f>
        <v>0</v>
      </c>
      <c r="BG324" s="200">
        <f>IF(N324="zákl. přenesená",J324,0)</f>
        <v>0</v>
      </c>
      <c r="BH324" s="200">
        <f>IF(N324="sníž. přenesená",J324,0)</f>
        <v>0</v>
      </c>
      <c r="BI324" s="200">
        <f>IF(N324="nulová",J324,0)</f>
        <v>0</v>
      </c>
      <c r="BJ324" s="18" t="s">
        <v>80</v>
      </c>
      <c r="BK324" s="200">
        <f>ROUND(I324*H324,2)</f>
        <v>0</v>
      </c>
      <c r="BL324" s="18" t="s">
        <v>239</v>
      </c>
      <c r="BM324" s="199" t="s">
        <v>2499</v>
      </c>
    </row>
    <row r="325" spans="1:65" s="2" customFormat="1" ht="11.25">
      <c r="A325" s="35"/>
      <c r="B325" s="36"/>
      <c r="C325" s="37"/>
      <c r="D325" s="201" t="s">
        <v>155</v>
      </c>
      <c r="E325" s="37"/>
      <c r="F325" s="202" t="s">
        <v>2500</v>
      </c>
      <c r="G325" s="37"/>
      <c r="H325" s="37"/>
      <c r="I325" s="109"/>
      <c r="J325" s="37"/>
      <c r="K325" s="37"/>
      <c r="L325" s="40"/>
      <c r="M325" s="203"/>
      <c r="N325" s="204"/>
      <c r="O325" s="65"/>
      <c r="P325" s="65"/>
      <c r="Q325" s="65"/>
      <c r="R325" s="65"/>
      <c r="S325" s="65"/>
      <c r="T325" s="66"/>
      <c r="U325" s="35"/>
      <c r="V325" s="35"/>
      <c r="W325" s="35"/>
      <c r="X325" s="35"/>
      <c r="Y325" s="35"/>
      <c r="Z325" s="35"/>
      <c r="AA325" s="35"/>
      <c r="AB325" s="35"/>
      <c r="AC325" s="35"/>
      <c r="AD325" s="35"/>
      <c r="AE325" s="35"/>
      <c r="AT325" s="18" t="s">
        <v>155</v>
      </c>
      <c r="AU325" s="18" t="s">
        <v>82</v>
      </c>
    </row>
    <row r="326" spans="1:65" s="2" customFormat="1" ht="16.5" customHeight="1">
      <c r="A326" s="35"/>
      <c r="B326" s="36"/>
      <c r="C326" s="188" t="s">
        <v>808</v>
      </c>
      <c r="D326" s="188" t="s">
        <v>148</v>
      </c>
      <c r="E326" s="189" t="s">
        <v>2501</v>
      </c>
      <c r="F326" s="190" t="s">
        <v>2502</v>
      </c>
      <c r="G326" s="191" t="s">
        <v>2339</v>
      </c>
      <c r="H326" s="192">
        <v>1</v>
      </c>
      <c r="I326" s="193"/>
      <c r="J326" s="194">
        <f>ROUND(I326*H326,2)</f>
        <v>0</v>
      </c>
      <c r="K326" s="190" t="s">
        <v>2116</v>
      </c>
      <c r="L326" s="40"/>
      <c r="M326" s="195" t="s">
        <v>19</v>
      </c>
      <c r="N326" s="196" t="s">
        <v>43</v>
      </c>
      <c r="O326" s="65"/>
      <c r="P326" s="197">
        <f>O326*H326</f>
        <v>0</v>
      </c>
      <c r="Q326" s="197">
        <v>1.8E-3</v>
      </c>
      <c r="R326" s="197">
        <f>Q326*H326</f>
        <v>1.8E-3</v>
      </c>
      <c r="S326" s="197">
        <v>0</v>
      </c>
      <c r="T326" s="198">
        <f>S326*H326</f>
        <v>0</v>
      </c>
      <c r="U326" s="35"/>
      <c r="V326" s="35"/>
      <c r="W326" s="35"/>
      <c r="X326" s="35"/>
      <c r="Y326" s="35"/>
      <c r="Z326" s="35"/>
      <c r="AA326" s="35"/>
      <c r="AB326" s="35"/>
      <c r="AC326" s="35"/>
      <c r="AD326" s="35"/>
      <c r="AE326" s="35"/>
      <c r="AR326" s="199" t="s">
        <v>239</v>
      </c>
      <c r="AT326" s="199" t="s">
        <v>148</v>
      </c>
      <c r="AU326" s="199" t="s">
        <v>82</v>
      </c>
      <c r="AY326" s="18" t="s">
        <v>146</v>
      </c>
      <c r="BE326" s="200">
        <f>IF(N326="základní",J326,0)</f>
        <v>0</v>
      </c>
      <c r="BF326" s="200">
        <f>IF(N326="snížená",J326,0)</f>
        <v>0</v>
      </c>
      <c r="BG326" s="200">
        <f>IF(N326="zákl. přenesená",J326,0)</f>
        <v>0</v>
      </c>
      <c r="BH326" s="200">
        <f>IF(N326="sníž. přenesená",J326,0)</f>
        <v>0</v>
      </c>
      <c r="BI326" s="200">
        <f>IF(N326="nulová",J326,0)</f>
        <v>0</v>
      </c>
      <c r="BJ326" s="18" t="s">
        <v>80</v>
      </c>
      <c r="BK326" s="200">
        <f>ROUND(I326*H326,2)</f>
        <v>0</v>
      </c>
      <c r="BL326" s="18" t="s">
        <v>239</v>
      </c>
      <c r="BM326" s="199" t="s">
        <v>2503</v>
      </c>
    </row>
    <row r="327" spans="1:65" s="2" customFormat="1" ht="11.25">
      <c r="A327" s="35"/>
      <c r="B327" s="36"/>
      <c r="C327" s="37"/>
      <c r="D327" s="201" t="s">
        <v>155</v>
      </c>
      <c r="E327" s="37"/>
      <c r="F327" s="202" t="s">
        <v>2504</v>
      </c>
      <c r="G327" s="37"/>
      <c r="H327" s="37"/>
      <c r="I327" s="109"/>
      <c r="J327" s="37"/>
      <c r="K327" s="37"/>
      <c r="L327" s="40"/>
      <c r="M327" s="203"/>
      <c r="N327" s="204"/>
      <c r="O327" s="65"/>
      <c r="P327" s="65"/>
      <c r="Q327" s="65"/>
      <c r="R327" s="65"/>
      <c r="S327" s="65"/>
      <c r="T327" s="66"/>
      <c r="U327" s="35"/>
      <c r="V327" s="35"/>
      <c r="W327" s="35"/>
      <c r="X327" s="35"/>
      <c r="Y327" s="35"/>
      <c r="Z327" s="35"/>
      <c r="AA327" s="35"/>
      <c r="AB327" s="35"/>
      <c r="AC327" s="35"/>
      <c r="AD327" s="35"/>
      <c r="AE327" s="35"/>
      <c r="AT327" s="18" t="s">
        <v>155</v>
      </c>
      <c r="AU327" s="18" t="s">
        <v>82</v>
      </c>
    </row>
    <row r="328" spans="1:65" s="2" customFormat="1" ht="16.5" customHeight="1">
      <c r="A328" s="35"/>
      <c r="B328" s="36"/>
      <c r="C328" s="188" t="s">
        <v>816</v>
      </c>
      <c r="D328" s="188" t="s">
        <v>148</v>
      </c>
      <c r="E328" s="189" t="s">
        <v>2505</v>
      </c>
      <c r="F328" s="190" t="s">
        <v>2506</v>
      </c>
      <c r="G328" s="191" t="s">
        <v>2339</v>
      </c>
      <c r="H328" s="192">
        <v>13</v>
      </c>
      <c r="I328" s="193"/>
      <c r="J328" s="194">
        <f>ROUND(I328*H328,2)</f>
        <v>0</v>
      </c>
      <c r="K328" s="190" t="s">
        <v>2116</v>
      </c>
      <c r="L328" s="40"/>
      <c r="M328" s="195" t="s">
        <v>19</v>
      </c>
      <c r="N328" s="196" t="s">
        <v>43</v>
      </c>
      <c r="O328" s="65"/>
      <c r="P328" s="197">
        <f>O328*H328</f>
        <v>0</v>
      </c>
      <c r="Q328" s="197">
        <v>1.8400000000000001E-3</v>
      </c>
      <c r="R328" s="197">
        <f>Q328*H328</f>
        <v>2.392E-2</v>
      </c>
      <c r="S328" s="197">
        <v>0</v>
      </c>
      <c r="T328" s="198">
        <f>S328*H328</f>
        <v>0</v>
      </c>
      <c r="U328" s="35"/>
      <c r="V328" s="35"/>
      <c r="W328" s="35"/>
      <c r="X328" s="35"/>
      <c r="Y328" s="35"/>
      <c r="Z328" s="35"/>
      <c r="AA328" s="35"/>
      <c r="AB328" s="35"/>
      <c r="AC328" s="35"/>
      <c r="AD328" s="35"/>
      <c r="AE328" s="35"/>
      <c r="AR328" s="199" t="s">
        <v>239</v>
      </c>
      <c r="AT328" s="199" t="s">
        <v>148</v>
      </c>
      <c r="AU328" s="199" t="s">
        <v>82</v>
      </c>
      <c r="AY328" s="18" t="s">
        <v>146</v>
      </c>
      <c r="BE328" s="200">
        <f>IF(N328="základní",J328,0)</f>
        <v>0</v>
      </c>
      <c r="BF328" s="200">
        <f>IF(N328="snížená",J328,0)</f>
        <v>0</v>
      </c>
      <c r="BG328" s="200">
        <f>IF(N328="zákl. přenesená",J328,0)</f>
        <v>0</v>
      </c>
      <c r="BH328" s="200">
        <f>IF(N328="sníž. přenesená",J328,0)</f>
        <v>0</v>
      </c>
      <c r="BI328" s="200">
        <f>IF(N328="nulová",J328,0)</f>
        <v>0</v>
      </c>
      <c r="BJ328" s="18" t="s">
        <v>80</v>
      </c>
      <c r="BK328" s="200">
        <f>ROUND(I328*H328,2)</f>
        <v>0</v>
      </c>
      <c r="BL328" s="18" t="s">
        <v>239</v>
      </c>
      <c r="BM328" s="199" t="s">
        <v>2507</v>
      </c>
    </row>
    <row r="329" spans="1:65" s="2" customFormat="1" ht="11.25">
      <c r="A329" s="35"/>
      <c r="B329" s="36"/>
      <c r="C329" s="37"/>
      <c r="D329" s="201" t="s">
        <v>155</v>
      </c>
      <c r="E329" s="37"/>
      <c r="F329" s="202" t="s">
        <v>2508</v>
      </c>
      <c r="G329" s="37"/>
      <c r="H329" s="37"/>
      <c r="I329" s="109"/>
      <c r="J329" s="37"/>
      <c r="K329" s="37"/>
      <c r="L329" s="40"/>
      <c r="M329" s="203"/>
      <c r="N329" s="204"/>
      <c r="O329" s="65"/>
      <c r="P329" s="65"/>
      <c r="Q329" s="65"/>
      <c r="R329" s="65"/>
      <c r="S329" s="65"/>
      <c r="T329" s="66"/>
      <c r="U329" s="35"/>
      <c r="V329" s="35"/>
      <c r="W329" s="35"/>
      <c r="X329" s="35"/>
      <c r="Y329" s="35"/>
      <c r="Z329" s="35"/>
      <c r="AA329" s="35"/>
      <c r="AB329" s="35"/>
      <c r="AC329" s="35"/>
      <c r="AD329" s="35"/>
      <c r="AE329" s="35"/>
      <c r="AT329" s="18" t="s">
        <v>155</v>
      </c>
      <c r="AU329" s="18" t="s">
        <v>82</v>
      </c>
    </row>
    <row r="330" spans="1:65" s="2" customFormat="1" ht="16.5" customHeight="1">
      <c r="A330" s="35"/>
      <c r="B330" s="36"/>
      <c r="C330" s="188" t="s">
        <v>823</v>
      </c>
      <c r="D330" s="188" t="s">
        <v>148</v>
      </c>
      <c r="E330" s="189" t="s">
        <v>2509</v>
      </c>
      <c r="F330" s="190" t="s">
        <v>2510</v>
      </c>
      <c r="G330" s="191" t="s">
        <v>2339</v>
      </c>
      <c r="H330" s="192">
        <v>1</v>
      </c>
      <c r="I330" s="193"/>
      <c r="J330" s="194">
        <f>ROUND(I330*H330,2)</f>
        <v>0</v>
      </c>
      <c r="K330" s="190" t="s">
        <v>2116</v>
      </c>
      <c r="L330" s="40"/>
      <c r="M330" s="195" t="s">
        <v>19</v>
      </c>
      <c r="N330" s="196" t="s">
        <v>43</v>
      </c>
      <c r="O330" s="65"/>
      <c r="P330" s="197">
        <f>O330*H330</f>
        <v>0</v>
      </c>
      <c r="Q330" s="197">
        <v>1.8400000000000001E-3</v>
      </c>
      <c r="R330" s="197">
        <f>Q330*H330</f>
        <v>1.8400000000000001E-3</v>
      </c>
      <c r="S330" s="197">
        <v>0</v>
      </c>
      <c r="T330" s="198">
        <f>S330*H330</f>
        <v>0</v>
      </c>
      <c r="U330" s="35"/>
      <c r="V330" s="35"/>
      <c r="W330" s="35"/>
      <c r="X330" s="35"/>
      <c r="Y330" s="35"/>
      <c r="Z330" s="35"/>
      <c r="AA330" s="35"/>
      <c r="AB330" s="35"/>
      <c r="AC330" s="35"/>
      <c r="AD330" s="35"/>
      <c r="AE330" s="35"/>
      <c r="AR330" s="199" t="s">
        <v>239</v>
      </c>
      <c r="AT330" s="199" t="s">
        <v>148</v>
      </c>
      <c r="AU330" s="199" t="s">
        <v>82</v>
      </c>
      <c r="AY330" s="18" t="s">
        <v>146</v>
      </c>
      <c r="BE330" s="200">
        <f>IF(N330="základní",J330,0)</f>
        <v>0</v>
      </c>
      <c r="BF330" s="200">
        <f>IF(N330="snížená",J330,0)</f>
        <v>0</v>
      </c>
      <c r="BG330" s="200">
        <f>IF(N330="zákl. přenesená",J330,0)</f>
        <v>0</v>
      </c>
      <c r="BH330" s="200">
        <f>IF(N330="sníž. přenesená",J330,0)</f>
        <v>0</v>
      </c>
      <c r="BI330" s="200">
        <f>IF(N330="nulová",J330,0)</f>
        <v>0</v>
      </c>
      <c r="BJ330" s="18" t="s">
        <v>80</v>
      </c>
      <c r="BK330" s="200">
        <f>ROUND(I330*H330,2)</f>
        <v>0</v>
      </c>
      <c r="BL330" s="18" t="s">
        <v>239</v>
      </c>
      <c r="BM330" s="199" t="s">
        <v>2511</v>
      </c>
    </row>
    <row r="331" spans="1:65" s="2" customFormat="1" ht="11.25">
      <c r="A331" s="35"/>
      <c r="B331" s="36"/>
      <c r="C331" s="37"/>
      <c r="D331" s="201" t="s">
        <v>155</v>
      </c>
      <c r="E331" s="37"/>
      <c r="F331" s="202" t="s">
        <v>2510</v>
      </c>
      <c r="G331" s="37"/>
      <c r="H331" s="37"/>
      <c r="I331" s="109"/>
      <c r="J331" s="37"/>
      <c r="K331" s="37"/>
      <c r="L331" s="40"/>
      <c r="M331" s="203"/>
      <c r="N331" s="204"/>
      <c r="O331" s="65"/>
      <c r="P331" s="65"/>
      <c r="Q331" s="65"/>
      <c r="R331" s="65"/>
      <c r="S331" s="65"/>
      <c r="T331" s="66"/>
      <c r="U331" s="35"/>
      <c r="V331" s="35"/>
      <c r="W331" s="35"/>
      <c r="X331" s="35"/>
      <c r="Y331" s="35"/>
      <c r="Z331" s="35"/>
      <c r="AA331" s="35"/>
      <c r="AB331" s="35"/>
      <c r="AC331" s="35"/>
      <c r="AD331" s="35"/>
      <c r="AE331" s="35"/>
      <c r="AT331" s="18" t="s">
        <v>155</v>
      </c>
      <c r="AU331" s="18" t="s">
        <v>82</v>
      </c>
    </row>
    <row r="332" spans="1:65" s="2" customFormat="1" ht="16.5" customHeight="1">
      <c r="A332" s="35"/>
      <c r="B332" s="36"/>
      <c r="C332" s="188" t="s">
        <v>829</v>
      </c>
      <c r="D332" s="188" t="s">
        <v>148</v>
      </c>
      <c r="E332" s="189" t="s">
        <v>2512</v>
      </c>
      <c r="F332" s="190" t="s">
        <v>2513</v>
      </c>
      <c r="G332" s="191" t="s">
        <v>2339</v>
      </c>
      <c r="H332" s="192">
        <v>1</v>
      </c>
      <c r="I332" s="193"/>
      <c r="J332" s="194">
        <f>ROUND(I332*H332,2)</f>
        <v>0</v>
      </c>
      <c r="K332" s="190" t="s">
        <v>2116</v>
      </c>
      <c r="L332" s="40"/>
      <c r="M332" s="195" t="s">
        <v>19</v>
      </c>
      <c r="N332" s="196" t="s">
        <v>43</v>
      </c>
      <c r="O332" s="65"/>
      <c r="P332" s="197">
        <f>O332*H332</f>
        <v>0</v>
      </c>
      <c r="Q332" s="197">
        <v>3.0999999999999999E-3</v>
      </c>
      <c r="R332" s="197">
        <f>Q332*H332</f>
        <v>3.0999999999999999E-3</v>
      </c>
      <c r="S332" s="197">
        <v>0</v>
      </c>
      <c r="T332" s="198">
        <f>S332*H332</f>
        <v>0</v>
      </c>
      <c r="U332" s="35"/>
      <c r="V332" s="35"/>
      <c r="W332" s="35"/>
      <c r="X332" s="35"/>
      <c r="Y332" s="35"/>
      <c r="Z332" s="35"/>
      <c r="AA332" s="35"/>
      <c r="AB332" s="35"/>
      <c r="AC332" s="35"/>
      <c r="AD332" s="35"/>
      <c r="AE332" s="35"/>
      <c r="AR332" s="199" t="s">
        <v>239</v>
      </c>
      <c r="AT332" s="199" t="s">
        <v>148</v>
      </c>
      <c r="AU332" s="199" t="s">
        <v>82</v>
      </c>
      <c r="AY332" s="18" t="s">
        <v>146</v>
      </c>
      <c r="BE332" s="200">
        <f>IF(N332="základní",J332,0)</f>
        <v>0</v>
      </c>
      <c r="BF332" s="200">
        <f>IF(N332="snížená",J332,0)</f>
        <v>0</v>
      </c>
      <c r="BG332" s="200">
        <f>IF(N332="zákl. přenesená",J332,0)</f>
        <v>0</v>
      </c>
      <c r="BH332" s="200">
        <f>IF(N332="sníž. přenesená",J332,0)</f>
        <v>0</v>
      </c>
      <c r="BI332" s="200">
        <f>IF(N332="nulová",J332,0)</f>
        <v>0</v>
      </c>
      <c r="BJ332" s="18" t="s">
        <v>80</v>
      </c>
      <c r="BK332" s="200">
        <f>ROUND(I332*H332,2)</f>
        <v>0</v>
      </c>
      <c r="BL332" s="18" t="s">
        <v>239</v>
      </c>
      <c r="BM332" s="199" t="s">
        <v>2514</v>
      </c>
    </row>
    <row r="333" spans="1:65" s="2" customFormat="1" ht="11.25">
      <c r="A333" s="35"/>
      <c r="B333" s="36"/>
      <c r="C333" s="37"/>
      <c r="D333" s="201" t="s">
        <v>155</v>
      </c>
      <c r="E333" s="37"/>
      <c r="F333" s="202" t="s">
        <v>2515</v>
      </c>
      <c r="G333" s="37"/>
      <c r="H333" s="37"/>
      <c r="I333" s="109"/>
      <c r="J333" s="37"/>
      <c r="K333" s="37"/>
      <c r="L333" s="40"/>
      <c r="M333" s="203"/>
      <c r="N333" s="204"/>
      <c r="O333" s="65"/>
      <c r="P333" s="65"/>
      <c r="Q333" s="65"/>
      <c r="R333" s="65"/>
      <c r="S333" s="65"/>
      <c r="T333" s="66"/>
      <c r="U333" s="35"/>
      <c r="V333" s="35"/>
      <c r="W333" s="35"/>
      <c r="X333" s="35"/>
      <c r="Y333" s="35"/>
      <c r="Z333" s="35"/>
      <c r="AA333" s="35"/>
      <c r="AB333" s="35"/>
      <c r="AC333" s="35"/>
      <c r="AD333" s="35"/>
      <c r="AE333" s="35"/>
      <c r="AT333" s="18" t="s">
        <v>155</v>
      </c>
      <c r="AU333" s="18" t="s">
        <v>82</v>
      </c>
    </row>
    <row r="334" spans="1:65" s="2" customFormat="1" ht="16.5" customHeight="1">
      <c r="A334" s="35"/>
      <c r="B334" s="36"/>
      <c r="C334" s="188" t="s">
        <v>835</v>
      </c>
      <c r="D334" s="188" t="s">
        <v>148</v>
      </c>
      <c r="E334" s="189" t="s">
        <v>2516</v>
      </c>
      <c r="F334" s="190" t="s">
        <v>2517</v>
      </c>
      <c r="G334" s="191" t="s">
        <v>383</v>
      </c>
      <c r="H334" s="192">
        <v>13</v>
      </c>
      <c r="I334" s="193"/>
      <c r="J334" s="194">
        <f>ROUND(I334*H334,2)</f>
        <v>0</v>
      </c>
      <c r="K334" s="190" t="s">
        <v>2116</v>
      </c>
      <c r="L334" s="40"/>
      <c r="M334" s="195" t="s">
        <v>19</v>
      </c>
      <c r="N334" s="196" t="s">
        <v>43</v>
      </c>
      <c r="O334" s="65"/>
      <c r="P334" s="197">
        <f>O334*H334</f>
        <v>0</v>
      </c>
      <c r="Q334" s="197">
        <v>2.3000000000000001E-4</v>
      </c>
      <c r="R334" s="197">
        <f>Q334*H334</f>
        <v>2.99E-3</v>
      </c>
      <c r="S334" s="197">
        <v>0</v>
      </c>
      <c r="T334" s="198">
        <f>S334*H334</f>
        <v>0</v>
      </c>
      <c r="U334" s="35"/>
      <c r="V334" s="35"/>
      <c r="W334" s="35"/>
      <c r="X334" s="35"/>
      <c r="Y334" s="35"/>
      <c r="Z334" s="35"/>
      <c r="AA334" s="35"/>
      <c r="AB334" s="35"/>
      <c r="AC334" s="35"/>
      <c r="AD334" s="35"/>
      <c r="AE334" s="35"/>
      <c r="AR334" s="199" t="s">
        <v>239</v>
      </c>
      <c r="AT334" s="199" t="s">
        <v>148</v>
      </c>
      <c r="AU334" s="199" t="s">
        <v>82</v>
      </c>
      <c r="AY334" s="18" t="s">
        <v>146</v>
      </c>
      <c r="BE334" s="200">
        <f>IF(N334="základní",J334,0)</f>
        <v>0</v>
      </c>
      <c r="BF334" s="200">
        <f>IF(N334="snížená",J334,0)</f>
        <v>0</v>
      </c>
      <c r="BG334" s="200">
        <f>IF(N334="zákl. přenesená",J334,0)</f>
        <v>0</v>
      </c>
      <c r="BH334" s="200">
        <f>IF(N334="sníž. přenesená",J334,0)</f>
        <v>0</v>
      </c>
      <c r="BI334" s="200">
        <f>IF(N334="nulová",J334,0)</f>
        <v>0</v>
      </c>
      <c r="BJ334" s="18" t="s">
        <v>80</v>
      </c>
      <c r="BK334" s="200">
        <f>ROUND(I334*H334,2)</f>
        <v>0</v>
      </c>
      <c r="BL334" s="18" t="s">
        <v>239</v>
      </c>
      <c r="BM334" s="199" t="s">
        <v>2518</v>
      </c>
    </row>
    <row r="335" spans="1:65" s="2" customFormat="1" ht="11.25">
      <c r="A335" s="35"/>
      <c r="B335" s="36"/>
      <c r="C335" s="37"/>
      <c r="D335" s="201" t="s">
        <v>155</v>
      </c>
      <c r="E335" s="37"/>
      <c r="F335" s="202" t="s">
        <v>2519</v>
      </c>
      <c r="G335" s="37"/>
      <c r="H335" s="37"/>
      <c r="I335" s="109"/>
      <c r="J335" s="37"/>
      <c r="K335" s="37"/>
      <c r="L335" s="40"/>
      <c r="M335" s="203"/>
      <c r="N335" s="204"/>
      <c r="O335" s="65"/>
      <c r="P335" s="65"/>
      <c r="Q335" s="65"/>
      <c r="R335" s="65"/>
      <c r="S335" s="65"/>
      <c r="T335" s="66"/>
      <c r="U335" s="35"/>
      <c r="V335" s="35"/>
      <c r="W335" s="35"/>
      <c r="X335" s="35"/>
      <c r="Y335" s="35"/>
      <c r="Z335" s="35"/>
      <c r="AA335" s="35"/>
      <c r="AB335" s="35"/>
      <c r="AC335" s="35"/>
      <c r="AD335" s="35"/>
      <c r="AE335" s="35"/>
      <c r="AT335" s="18" t="s">
        <v>155</v>
      </c>
      <c r="AU335" s="18" t="s">
        <v>82</v>
      </c>
    </row>
    <row r="336" spans="1:65" s="2" customFormat="1" ht="16.5" customHeight="1">
      <c r="A336" s="35"/>
      <c r="B336" s="36"/>
      <c r="C336" s="188" t="s">
        <v>842</v>
      </c>
      <c r="D336" s="188" t="s">
        <v>148</v>
      </c>
      <c r="E336" s="189" t="s">
        <v>2520</v>
      </c>
      <c r="F336" s="190" t="s">
        <v>2521</v>
      </c>
      <c r="G336" s="191" t="s">
        <v>383</v>
      </c>
      <c r="H336" s="192">
        <v>1</v>
      </c>
      <c r="I336" s="193"/>
      <c r="J336" s="194">
        <f>ROUND(I336*H336,2)</f>
        <v>0</v>
      </c>
      <c r="K336" s="190" t="s">
        <v>2116</v>
      </c>
      <c r="L336" s="40"/>
      <c r="M336" s="195" t="s">
        <v>19</v>
      </c>
      <c r="N336" s="196" t="s">
        <v>43</v>
      </c>
      <c r="O336" s="65"/>
      <c r="P336" s="197">
        <f>O336*H336</f>
        <v>0</v>
      </c>
      <c r="Q336" s="197">
        <v>2.7999999999999998E-4</v>
      </c>
      <c r="R336" s="197">
        <f>Q336*H336</f>
        <v>2.7999999999999998E-4</v>
      </c>
      <c r="S336" s="197">
        <v>0</v>
      </c>
      <c r="T336" s="198">
        <f>S336*H336</f>
        <v>0</v>
      </c>
      <c r="U336" s="35"/>
      <c r="V336" s="35"/>
      <c r="W336" s="35"/>
      <c r="X336" s="35"/>
      <c r="Y336" s="35"/>
      <c r="Z336" s="35"/>
      <c r="AA336" s="35"/>
      <c r="AB336" s="35"/>
      <c r="AC336" s="35"/>
      <c r="AD336" s="35"/>
      <c r="AE336" s="35"/>
      <c r="AR336" s="199" t="s">
        <v>239</v>
      </c>
      <c r="AT336" s="199" t="s">
        <v>148</v>
      </c>
      <c r="AU336" s="199" t="s">
        <v>82</v>
      </c>
      <c r="AY336" s="18" t="s">
        <v>146</v>
      </c>
      <c r="BE336" s="200">
        <f>IF(N336="základní",J336,0)</f>
        <v>0</v>
      </c>
      <c r="BF336" s="200">
        <f>IF(N336="snížená",J336,0)</f>
        <v>0</v>
      </c>
      <c r="BG336" s="200">
        <f>IF(N336="zákl. přenesená",J336,0)</f>
        <v>0</v>
      </c>
      <c r="BH336" s="200">
        <f>IF(N336="sníž. přenesená",J336,0)</f>
        <v>0</v>
      </c>
      <c r="BI336" s="200">
        <f>IF(N336="nulová",J336,0)</f>
        <v>0</v>
      </c>
      <c r="BJ336" s="18" t="s">
        <v>80</v>
      </c>
      <c r="BK336" s="200">
        <f>ROUND(I336*H336,2)</f>
        <v>0</v>
      </c>
      <c r="BL336" s="18" t="s">
        <v>239</v>
      </c>
      <c r="BM336" s="199" t="s">
        <v>2522</v>
      </c>
    </row>
    <row r="337" spans="1:65" s="2" customFormat="1" ht="11.25">
      <c r="A337" s="35"/>
      <c r="B337" s="36"/>
      <c r="C337" s="37"/>
      <c r="D337" s="201" t="s">
        <v>155</v>
      </c>
      <c r="E337" s="37"/>
      <c r="F337" s="202" t="s">
        <v>2523</v>
      </c>
      <c r="G337" s="37"/>
      <c r="H337" s="37"/>
      <c r="I337" s="109"/>
      <c r="J337" s="37"/>
      <c r="K337" s="37"/>
      <c r="L337" s="40"/>
      <c r="M337" s="203"/>
      <c r="N337" s="204"/>
      <c r="O337" s="65"/>
      <c r="P337" s="65"/>
      <c r="Q337" s="65"/>
      <c r="R337" s="65"/>
      <c r="S337" s="65"/>
      <c r="T337" s="66"/>
      <c r="U337" s="35"/>
      <c r="V337" s="35"/>
      <c r="W337" s="35"/>
      <c r="X337" s="35"/>
      <c r="Y337" s="35"/>
      <c r="Z337" s="35"/>
      <c r="AA337" s="35"/>
      <c r="AB337" s="35"/>
      <c r="AC337" s="35"/>
      <c r="AD337" s="35"/>
      <c r="AE337" s="35"/>
      <c r="AT337" s="18" t="s">
        <v>155</v>
      </c>
      <c r="AU337" s="18" t="s">
        <v>82</v>
      </c>
    </row>
    <row r="338" spans="1:65" s="2" customFormat="1" ht="16.5" customHeight="1">
      <c r="A338" s="35"/>
      <c r="B338" s="36"/>
      <c r="C338" s="188" t="s">
        <v>847</v>
      </c>
      <c r="D338" s="188" t="s">
        <v>148</v>
      </c>
      <c r="E338" s="189" t="s">
        <v>2524</v>
      </c>
      <c r="F338" s="190" t="s">
        <v>2525</v>
      </c>
      <c r="G338" s="191" t="s">
        <v>383</v>
      </c>
      <c r="H338" s="192">
        <v>1</v>
      </c>
      <c r="I338" s="193"/>
      <c r="J338" s="194">
        <f>ROUND(I338*H338,2)</f>
        <v>0</v>
      </c>
      <c r="K338" s="190" t="s">
        <v>2116</v>
      </c>
      <c r="L338" s="40"/>
      <c r="M338" s="195" t="s">
        <v>19</v>
      </c>
      <c r="N338" s="196" t="s">
        <v>43</v>
      </c>
      <c r="O338" s="65"/>
      <c r="P338" s="197">
        <f>O338*H338</f>
        <v>0</v>
      </c>
      <c r="Q338" s="197">
        <v>4.6999999999999999E-4</v>
      </c>
      <c r="R338" s="197">
        <f>Q338*H338</f>
        <v>4.6999999999999999E-4</v>
      </c>
      <c r="S338" s="197">
        <v>0</v>
      </c>
      <c r="T338" s="198">
        <f>S338*H338</f>
        <v>0</v>
      </c>
      <c r="U338" s="35"/>
      <c r="V338" s="35"/>
      <c r="W338" s="35"/>
      <c r="X338" s="35"/>
      <c r="Y338" s="35"/>
      <c r="Z338" s="35"/>
      <c r="AA338" s="35"/>
      <c r="AB338" s="35"/>
      <c r="AC338" s="35"/>
      <c r="AD338" s="35"/>
      <c r="AE338" s="35"/>
      <c r="AR338" s="199" t="s">
        <v>239</v>
      </c>
      <c r="AT338" s="199" t="s">
        <v>148</v>
      </c>
      <c r="AU338" s="199" t="s">
        <v>82</v>
      </c>
      <c r="AY338" s="18" t="s">
        <v>146</v>
      </c>
      <c r="BE338" s="200">
        <f>IF(N338="základní",J338,0)</f>
        <v>0</v>
      </c>
      <c r="BF338" s="200">
        <f>IF(N338="snížená",J338,0)</f>
        <v>0</v>
      </c>
      <c r="BG338" s="200">
        <f>IF(N338="zákl. přenesená",J338,0)</f>
        <v>0</v>
      </c>
      <c r="BH338" s="200">
        <f>IF(N338="sníž. přenesená",J338,0)</f>
        <v>0</v>
      </c>
      <c r="BI338" s="200">
        <f>IF(N338="nulová",J338,0)</f>
        <v>0</v>
      </c>
      <c r="BJ338" s="18" t="s">
        <v>80</v>
      </c>
      <c r="BK338" s="200">
        <f>ROUND(I338*H338,2)</f>
        <v>0</v>
      </c>
      <c r="BL338" s="18" t="s">
        <v>239</v>
      </c>
      <c r="BM338" s="199" t="s">
        <v>2526</v>
      </c>
    </row>
    <row r="339" spans="1:65" s="2" customFormat="1" ht="11.25">
      <c r="A339" s="35"/>
      <c r="B339" s="36"/>
      <c r="C339" s="37"/>
      <c r="D339" s="201" t="s">
        <v>155</v>
      </c>
      <c r="E339" s="37"/>
      <c r="F339" s="202" t="s">
        <v>2527</v>
      </c>
      <c r="G339" s="37"/>
      <c r="H339" s="37"/>
      <c r="I339" s="109"/>
      <c r="J339" s="37"/>
      <c r="K339" s="37"/>
      <c r="L339" s="40"/>
      <c r="M339" s="203"/>
      <c r="N339" s="204"/>
      <c r="O339" s="65"/>
      <c r="P339" s="65"/>
      <c r="Q339" s="65"/>
      <c r="R339" s="65"/>
      <c r="S339" s="65"/>
      <c r="T339" s="66"/>
      <c r="U339" s="35"/>
      <c r="V339" s="35"/>
      <c r="W339" s="35"/>
      <c r="X339" s="35"/>
      <c r="Y339" s="35"/>
      <c r="Z339" s="35"/>
      <c r="AA339" s="35"/>
      <c r="AB339" s="35"/>
      <c r="AC339" s="35"/>
      <c r="AD339" s="35"/>
      <c r="AE339" s="35"/>
      <c r="AT339" s="18" t="s">
        <v>155</v>
      </c>
      <c r="AU339" s="18" t="s">
        <v>82</v>
      </c>
    </row>
    <row r="340" spans="1:65" s="2" customFormat="1" ht="16.5" customHeight="1">
      <c r="A340" s="35"/>
      <c r="B340" s="36"/>
      <c r="C340" s="188" t="s">
        <v>853</v>
      </c>
      <c r="D340" s="188" t="s">
        <v>148</v>
      </c>
      <c r="E340" s="189" t="s">
        <v>2528</v>
      </c>
      <c r="F340" s="190" t="s">
        <v>2529</v>
      </c>
      <c r="G340" s="191" t="s">
        <v>1259</v>
      </c>
      <c r="H340" s="237"/>
      <c r="I340" s="193"/>
      <c r="J340" s="194">
        <f>ROUND(I340*H340,2)</f>
        <v>0</v>
      </c>
      <c r="K340" s="190" t="s">
        <v>2116</v>
      </c>
      <c r="L340" s="40"/>
      <c r="M340" s="195" t="s">
        <v>19</v>
      </c>
      <c r="N340" s="196" t="s">
        <v>43</v>
      </c>
      <c r="O340" s="65"/>
      <c r="P340" s="197">
        <f>O340*H340</f>
        <v>0</v>
      </c>
      <c r="Q340" s="197">
        <v>0</v>
      </c>
      <c r="R340" s="197">
        <f>Q340*H340</f>
        <v>0</v>
      </c>
      <c r="S340" s="197">
        <v>0</v>
      </c>
      <c r="T340" s="198">
        <f>S340*H340</f>
        <v>0</v>
      </c>
      <c r="U340" s="35"/>
      <c r="V340" s="35"/>
      <c r="W340" s="35"/>
      <c r="X340" s="35"/>
      <c r="Y340" s="35"/>
      <c r="Z340" s="35"/>
      <c r="AA340" s="35"/>
      <c r="AB340" s="35"/>
      <c r="AC340" s="35"/>
      <c r="AD340" s="35"/>
      <c r="AE340" s="35"/>
      <c r="AR340" s="199" t="s">
        <v>239</v>
      </c>
      <c r="AT340" s="199" t="s">
        <v>148</v>
      </c>
      <c r="AU340" s="199" t="s">
        <v>82</v>
      </c>
      <c r="AY340" s="18" t="s">
        <v>146</v>
      </c>
      <c r="BE340" s="200">
        <f>IF(N340="základní",J340,0)</f>
        <v>0</v>
      </c>
      <c r="BF340" s="200">
        <f>IF(N340="snížená",J340,0)</f>
        <v>0</v>
      </c>
      <c r="BG340" s="200">
        <f>IF(N340="zákl. přenesená",J340,0)</f>
        <v>0</v>
      </c>
      <c r="BH340" s="200">
        <f>IF(N340="sníž. přenesená",J340,0)</f>
        <v>0</v>
      </c>
      <c r="BI340" s="200">
        <f>IF(N340="nulová",J340,0)</f>
        <v>0</v>
      </c>
      <c r="BJ340" s="18" t="s">
        <v>80</v>
      </c>
      <c r="BK340" s="200">
        <f>ROUND(I340*H340,2)</f>
        <v>0</v>
      </c>
      <c r="BL340" s="18" t="s">
        <v>239</v>
      </c>
      <c r="BM340" s="199" t="s">
        <v>2530</v>
      </c>
    </row>
    <row r="341" spans="1:65" s="2" customFormat="1" ht="19.5">
      <c r="A341" s="35"/>
      <c r="B341" s="36"/>
      <c r="C341" s="37"/>
      <c r="D341" s="201" t="s">
        <v>155</v>
      </c>
      <c r="E341" s="37"/>
      <c r="F341" s="202" t="s">
        <v>2531</v>
      </c>
      <c r="G341" s="37"/>
      <c r="H341" s="37"/>
      <c r="I341" s="109"/>
      <c r="J341" s="37"/>
      <c r="K341" s="37"/>
      <c r="L341" s="40"/>
      <c r="M341" s="203"/>
      <c r="N341" s="204"/>
      <c r="O341" s="65"/>
      <c r="P341" s="65"/>
      <c r="Q341" s="65"/>
      <c r="R341" s="65"/>
      <c r="S341" s="65"/>
      <c r="T341" s="66"/>
      <c r="U341" s="35"/>
      <c r="V341" s="35"/>
      <c r="W341" s="35"/>
      <c r="X341" s="35"/>
      <c r="Y341" s="35"/>
      <c r="Z341" s="35"/>
      <c r="AA341" s="35"/>
      <c r="AB341" s="35"/>
      <c r="AC341" s="35"/>
      <c r="AD341" s="35"/>
      <c r="AE341" s="35"/>
      <c r="AT341" s="18" t="s">
        <v>155</v>
      </c>
      <c r="AU341" s="18" t="s">
        <v>82</v>
      </c>
    </row>
    <row r="342" spans="1:65" s="12" customFormat="1" ht="22.9" customHeight="1">
      <c r="B342" s="172"/>
      <c r="C342" s="173"/>
      <c r="D342" s="174" t="s">
        <v>71</v>
      </c>
      <c r="E342" s="186" t="s">
        <v>2532</v>
      </c>
      <c r="F342" s="186" t="s">
        <v>2533</v>
      </c>
      <c r="G342" s="173"/>
      <c r="H342" s="173"/>
      <c r="I342" s="176"/>
      <c r="J342" s="187">
        <f>BK342</f>
        <v>0</v>
      </c>
      <c r="K342" s="173"/>
      <c r="L342" s="178"/>
      <c r="M342" s="179"/>
      <c r="N342" s="180"/>
      <c r="O342" s="180"/>
      <c r="P342" s="181">
        <f>SUM(P343:P348)</f>
        <v>0</v>
      </c>
      <c r="Q342" s="180"/>
      <c r="R342" s="181">
        <f>SUM(R343:R348)</f>
        <v>4.99E-2</v>
      </c>
      <c r="S342" s="180"/>
      <c r="T342" s="182">
        <f>SUM(T343:T348)</f>
        <v>0</v>
      </c>
      <c r="AR342" s="183" t="s">
        <v>82</v>
      </c>
      <c r="AT342" s="184" t="s">
        <v>71</v>
      </c>
      <c r="AU342" s="184" t="s">
        <v>80</v>
      </c>
      <c r="AY342" s="183" t="s">
        <v>146</v>
      </c>
      <c r="BK342" s="185">
        <f>SUM(BK343:BK348)</f>
        <v>0</v>
      </c>
    </row>
    <row r="343" spans="1:65" s="2" customFormat="1" ht="16.5" customHeight="1">
      <c r="A343" s="35"/>
      <c r="B343" s="36"/>
      <c r="C343" s="188" t="s">
        <v>858</v>
      </c>
      <c r="D343" s="188" t="s">
        <v>148</v>
      </c>
      <c r="E343" s="189" t="s">
        <v>2534</v>
      </c>
      <c r="F343" s="190" t="s">
        <v>2535</v>
      </c>
      <c r="G343" s="191" t="s">
        <v>2339</v>
      </c>
      <c r="H343" s="192">
        <v>1</v>
      </c>
      <c r="I343" s="193"/>
      <c r="J343" s="194">
        <f>ROUND(I343*H343,2)</f>
        <v>0</v>
      </c>
      <c r="K343" s="190" t="s">
        <v>2116</v>
      </c>
      <c r="L343" s="40"/>
      <c r="M343" s="195" t="s">
        <v>19</v>
      </c>
      <c r="N343" s="196" t="s">
        <v>43</v>
      </c>
      <c r="O343" s="65"/>
      <c r="P343" s="197">
        <f>O343*H343</f>
        <v>0</v>
      </c>
      <c r="Q343" s="197">
        <v>3.8999999999999998E-3</v>
      </c>
      <c r="R343" s="197">
        <f>Q343*H343</f>
        <v>3.8999999999999998E-3</v>
      </c>
      <c r="S343" s="197">
        <v>0</v>
      </c>
      <c r="T343" s="198">
        <f>S343*H343</f>
        <v>0</v>
      </c>
      <c r="U343" s="35"/>
      <c r="V343" s="35"/>
      <c r="W343" s="35"/>
      <c r="X343" s="35"/>
      <c r="Y343" s="35"/>
      <c r="Z343" s="35"/>
      <c r="AA343" s="35"/>
      <c r="AB343" s="35"/>
      <c r="AC343" s="35"/>
      <c r="AD343" s="35"/>
      <c r="AE343" s="35"/>
      <c r="AR343" s="199" t="s">
        <v>239</v>
      </c>
      <c r="AT343" s="199" t="s">
        <v>148</v>
      </c>
      <c r="AU343" s="199" t="s">
        <v>82</v>
      </c>
      <c r="AY343" s="18" t="s">
        <v>146</v>
      </c>
      <c r="BE343" s="200">
        <f>IF(N343="základní",J343,0)</f>
        <v>0</v>
      </c>
      <c r="BF343" s="200">
        <f>IF(N343="snížená",J343,0)</f>
        <v>0</v>
      </c>
      <c r="BG343" s="200">
        <f>IF(N343="zákl. přenesená",J343,0)</f>
        <v>0</v>
      </c>
      <c r="BH343" s="200">
        <f>IF(N343="sníž. přenesená",J343,0)</f>
        <v>0</v>
      </c>
      <c r="BI343" s="200">
        <f>IF(N343="nulová",J343,0)</f>
        <v>0</v>
      </c>
      <c r="BJ343" s="18" t="s">
        <v>80</v>
      </c>
      <c r="BK343" s="200">
        <f>ROUND(I343*H343,2)</f>
        <v>0</v>
      </c>
      <c r="BL343" s="18" t="s">
        <v>239</v>
      </c>
      <c r="BM343" s="199" t="s">
        <v>2536</v>
      </c>
    </row>
    <row r="344" spans="1:65" s="2" customFormat="1" ht="11.25">
      <c r="A344" s="35"/>
      <c r="B344" s="36"/>
      <c r="C344" s="37"/>
      <c r="D344" s="201" t="s">
        <v>155</v>
      </c>
      <c r="E344" s="37"/>
      <c r="F344" s="202" t="s">
        <v>2537</v>
      </c>
      <c r="G344" s="37"/>
      <c r="H344" s="37"/>
      <c r="I344" s="109"/>
      <c r="J344" s="37"/>
      <c r="K344" s="37"/>
      <c r="L344" s="40"/>
      <c r="M344" s="203"/>
      <c r="N344" s="204"/>
      <c r="O344" s="65"/>
      <c r="P344" s="65"/>
      <c r="Q344" s="65"/>
      <c r="R344" s="65"/>
      <c r="S344" s="65"/>
      <c r="T344" s="66"/>
      <c r="U344" s="35"/>
      <c r="V344" s="35"/>
      <c r="W344" s="35"/>
      <c r="X344" s="35"/>
      <c r="Y344" s="35"/>
      <c r="Z344" s="35"/>
      <c r="AA344" s="35"/>
      <c r="AB344" s="35"/>
      <c r="AC344" s="35"/>
      <c r="AD344" s="35"/>
      <c r="AE344" s="35"/>
      <c r="AT344" s="18" t="s">
        <v>155</v>
      </c>
      <c r="AU344" s="18" t="s">
        <v>82</v>
      </c>
    </row>
    <row r="345" spans="1:65" s="2" customFormat="1" ht="16.5" customHeight="1">
      <c r="A345" s="35"/>
      <c r="B345" s="36"/>
      <c r="C345" s="188" t="s">
        <v>865</v>
      </c>
      <c r="D345" s="188" t="s">
        <v>148</v>
      </c>
      <c r="E345" s="189" t="s">
        <v>2538</v>
      </c>
      <c r="F345" s="190" t="s">
        <v>2539</v>
      </c>
      <c r="G345" s="191" t="s">
        <v>2339</v>
      </c>
      <c r="H345" s="192">
        <v>5</v>
      </c>
      <c r="I345" s="193"/>
      <c r="J345" s="194">
        <f>ROUND(I345*H345,2)</f>
        <v>0</v>
      </c>
      <c r="K345" s="190" t="s">
        <v>2116</v>
      </c>
      <c r="L345" s="40"/>
      <c r="M345" s="195" t="s">
        <v>19</v>
      </c>
      <c r="N345" s="196" t="s">
        <v>43</v>
      </c>
      <c r="O345" s="65"/>
      <c r="P345" s="197">
        <f>O345*H345</f>
        <v>0</v>
      </c>
      <c r="Q345" s="197">
        <v>9.1999999999999998E-3</v>
      </c>
      <c r="R345" s="197">
        <f>Q345*H345</f>
        <v>4.5999999999999999E-2</v>
      </c>
      <c r="S345" s="197">
        <v>0</v>
      </c>
      <c r="T345" s="198">
        <f>S345*H345</f>
        <v>0</v>
      </c>
      <c r="U345" s="35"/>
      <c r="V345" s="35"/>
      <c r="W345" s="35"/>
      <c r="X345" s="35"/>
      <c r="Y345" s="35"/>
      <c r="Z345" s="35"/>
      <c r="AA345" s="35"/>
      <c r="AB345" s="35"/>
      <c r="AC345" s="35"/>
      <c r="AD345" s="35"/>
      <c r="AE345" s="35"/>
      <c r="AR345" s="199" t="s">
        <v>239</v>
      </c>
      <c r="AT345" s="199" t="s">
        <v>148</v>
      </c>
      <c r="AU345" s="199" t="s">
        <v>82</v>
      </c>
      <c r="AY345" s="18" t="s">
        <v>146</v>
      </c>
      <c r="BE345" s="200">
        <f>IF(N345="základní",J345,0)</f>
        <v>0</v>
      </c>
      <c r="BF345" s="200">
        <f>IF(N345="snížená",J345,0)</f>
        <v>0</v>
      </c>
      <c r="BG345" s="200">
        <f>IF(N345="zákl. přenesená",J345,0)</f>
        <v>0</v>
      </c>
      <c r="BH345" s="200">
        <f>IF(N345="sníž. přenesená",J345,0)</f>
        <v>0</v>
      </c>
      <c r="BI345" s="200">
        <f>IF(N345="nulová",J345,0)</f>
        <v>0</v>
      </c>
      <c r="BJ345" s="18" t="s">
        <v>80</v>
      </c>
      <c r="BK345" s="200">
        <f>ROUND(I345*H345,2)</f>
        <v>0</v>
      </c>
      <c r="BL345" s="18" t="s">
        <v>239</v>
      </c>
      <c r="BM345" s="199" t="s">
        <v>2540</v>
      </c>
    </row>
    <row r="346" spans="1:65" s="2" customFormat="1" ht="19.5">
      <c r="A346" s="35"/>
      <c r="B346" s="36"/>
      <c r="C346" s="37"/>
      <c r="D346" s="201" t="s">
        <v>155</v>
      </c>
      <c r="E346" s="37"/>
      <c r="F346" s="202" t="s">
        <v>2541</v>
      </c>
      <c r="G346" s="37"/>
      <c r="H346" s="37"/>
      <c r="I346" s="109"/>
      <c r="J346" s="37"/>
      <c r="K346" s="37"/>
      <c r="L346" s="40"/>
      <c r="M346" s="203"/>
      <c r="N346" s="204"/>
      <c r="O346" s="65"/>
      <c r="P346" s="65"/>
      <c r="Q346" s="65"/>
      <c r="R346" s="65"/>
      <c r="S346" s="65"/>
      <c r="T346" s="66"/>
      <c r="U346" s="35"/>
      <c r="V346" s="35"/>
      <c r="W346" s="35"/>
      <c r="X346" s="35"/>
      <c r="Y346" s="35"/>
      <c r="Z346" s="35"/>
      <c r="AA346" s="35"/>
      <c r="AB346" s="35"/>
      <c r="AC346" s="35"/>
      <c r="AD346" s="35"/>
      <c r="AE346" s="35"/>
      <c r="AT346" s="18" t="s">
        <v>155</v>
      </c>
      <c r="AU346" s="18" t="s">
        <v>82</v>
      </c>
    </row>
    <row r="347" spans="1:65" s="2" customFormat="1" ht="16.5" customHeight="1">
      <c r="A347" s="35"/>
      <c r="B347" s="36"/>
      <c r="C347" s="188" t="s">
        <v>872</v>
      </c>
      <c r="D347" s="188" t="s">
        <v>148</v>
      </c>
      <c r="E347" s="189" t="s">
        <v>2542</v>
      </c>
      <c r="F347" s="190" t="s">
        <v>2543</v>
      </c>
      <c r="G347" s="191" t="s">
        <v>1259</v>
      </c>
      <c r="H347" s="237"/>
      <c r="I347" s="193"/>
      <c r="J347" s="194">
        <f>ROUND(I347*H347,2)</f>
        <v>0</v>
      </c>
      <c r="K347" s="190" t="s">
        <v>2116</v>
      </c>
      <c r="L347" s="40"/>
      <c r="M347" s="195" t="s">
        <v>19</v>
      </c>
      <c r="N347" s="196" t="s">
        <v>43</v>
      </c>
      <c r="O347" s="65"/>
      <c r="P347" s="197">
        <f>O347*H347</f>
        <v>0</v>
      </c>
      <c r="Q347" s="197">
        <v>0</v>
      </c>
      <c r="R347" s="197">
        <f>Q347*H347</f>
        <v>0</v>
      </c>
      <c r="S347" s="197">
        <v>0</v>
      </c>
      <c r="T347" s="198">
        <f>S347*H347</f>
        <v>0</v>
      </c>
      <c r="U347" s="35"/>
      <c r="V347" s="35"/>
      <c r="W347" s="35"/>
      <c r="X347" s="35"/>
      <c r="Y347" s="35"/>
      <c r="Z347" s="35"/>
      <c r="AA347" s="35"/>
      <c r="AB347" s="35"/>
      <c r="AC347" s="35"/>
      <c r="AD347" s="35"/>
      <c r="AE347" s="35"/>
      <c r="AR347" s="199" t="s">
        <v>239</v>
      </c>
      <c r="AT347" s="199" t="s">
        <v>148</v>
      </c>
      <c r="AU347" s="199" t="s">
        <v>82</v>
      </c>
      <c r="AY347" s="18" t="s">
        <v>146</v>
      </c>
      <c r="BE347" s="200">
        <f>IF(N347="základní",J347,0)</f>
        <v>0</v>
      </c>
      <c r="BF347" s="200">
        <f>IF(N347="snížená",J347,0)</f>
        <v>0</v>
      </c>
      <c r="BG347" s="200">
        <f>IF(N347="zákl. přenesená",J347,0)</f>
        <v>0</v>
      </c>
      <c r="BH347" s="200">
        <f>IF(N347="sníž. přenesená",J347,0)</f>
        <v>0</v>
      </c>
      <c r="BI347" s="200">
        <f>IF(N347="nulová",J347,0)</f>
        <v>0</v>
      </c>
      <c r="BJ347" s="18" t="s">
        <v>80</v>
      </c>
      <c r="BK347" s="200">
        <f>ROUND(I347*H347,2)</f>
        <v>0</v>
      </c>
      <c r="BL347" s="18" t="s">
        <v>239</v>
      </c>
      <c r="BM347" s="199" t="s">
        <v>2544</v>
      </c>
    </row>
    <row r="348" spans="1:65" s="2" customFormat="1" ht="19.5">
      <c r="A348" s="35"/>
      <c r="B348" s="36"/>
      <c r="C348" s="37"/>
      <c r="D348" s="201" t="s">
        <v>155</v>
      </c>
      <c r="E348" s="37"/>
      <c r="F348" s="202" t="s">
        <v>2545</v>
      </c>
      <c r="G348" s="37"/>
      <c r="H348" s="37"/>
      <c r="I348" s="109"/>
      <c r="J348" s="37"/>
      <c r="K348" s="37"/>
      <c r="L348" s="40"/>
      <c r="M348" s="203"/>
      <c r="N348" s="204"/>
      <c r="O348" s="65"/>
      <c r="P348" s="65"/>
      <c r="Q348" s="65"/>
      <c r="R348" s="65"/>
      <c r="S348" s="65"/>
      <c r="T348" s="66"/>
      <c r="U348" s="35"/>
      <c r="V348" s="35"/>
      <c r="W348" s="35"/>
      <c r="X348" s="35"/>
      <c r="Y348" s="35"/>
      <c r="Z348" s="35"/>
      <c r="AA348" s="35"/>
      <c r="AB348" s="35"/>
      <c r="AC348" s="35"/>
      <c r="AD348" s="35"/>
      <c r="AE348" s="35"/>
      <c r="AT348" s="18" t="s">
        <v>155</v>
      </c>
      <c r="AU348" s="18" t="s">
        <v>82</v>
      </c>
    </row>
    <row r="349" spans="1:65" s="12" customFormat="1" ht="25.9" customHeight="1">
      <c r="B349" s="172"/>
      <c r="C349" s="173"/>
      <c r="D349" s="174" t="s">
        <v>71</v>
      </c>
      <c r="E349" s="175" t="s">
        <v>2546</v>
      </c>
      <c r="F349" s="175" t="s">
        <v>2547</v>
      </c>
      <c r="G349" s="173"/>
      <c r="H349" s="173"/>
      <c r="I349" s="176"/>
      <c r="J349" s="177">
        <f>BK349</f>
        <v>0</v>
      </c>
      <c r="K349" s="173"/>
      <c r="L349" s="178"/>
      <c r="M349" s="179"/>
      <c r="N349" s="180"/>
      <c r="O349" s="180"/>
      <c r="P349" s="181">
        <f>SUM(P350:P353)</f>
        <v>0</v>
      </c>
      <c r="Q349" s="180"/>
      <c r="R349" s="181">
        <f>SUM(R350:R353)</f>
        <v>0</v>
      </c>
      <c r="S349" s="180"/>
      <c r="T349" s="182">
        <f>SUM(T350:T353)</f>
        <v>0</v>
      </c>
      <c r="AR349" s="183" t="s">
        <v>153</v>
      </c>
      <c r="AT349" s="184" t="s">
        <v>71</v>
      </c>
      <c r="AU349" s="184" t="s">
        <v>72</v>
      </c>
      <c r="AY349" s="183" t="s">
        <v>146</v>
      </c>
      <c r="BK349" s="185">
        <f>SUM(BK350:BK353)</f>
        <v>0</v>
      </c>
    </row>
    <row r="350" spans="1:65" s="2" customFormat="1" ht="16.5" customHeight="1">
      <c r="A350" s="35"/>
      <c r="B350" s="36"/>
      <c r="C350" s="188" t="s">
        <v>879</v>
      </c>
      <c r="D350" s="188" t="s">
        <v>148</v>
      </c>
      <c r="E350" s="189" t="s">
        <v>2548</v>
      </c>
      <c r="F350" s="190" t="s">
        <v>2549</v>
      </c>
      <c r="G350" s="191" t="s">
        <v>2550</v>
      </c>
      <c r="H350" s="192">
        <v>40</v>
      </c>
      <c r="I350" s="193"/>
      <c r="J350" s="194">
        <f>ROUND(I350*H350,2)</f>
        <v>0</v>
      </c>
      <c r="K350" s="190" t="s">
        <v>2116</v>
      </c>
      <c r="L350" s="40"/>
      <c r="M350" s="195" t="s">
        <v>19</v>
      </c>
      <c r="N350" s="196" t="s">
        <v>43</v>
      </c>
      <c r="O350" s="65"/>
      <c r="P350" s="197">
        <f>O350*H350</f>
        <v>0</v>
      </c>
      <c r="Q350" s="197">
        <v>0</v>
      </c>
      <c r="R350" s="197">
        <f>Q350*H350</f>
        <v>0</v>
      </c>
      <c r="S350" s="197">
        <v>0</v>
      </c>
      <c r="T350" s="198">
        <f>S350*H350</f>
        <v>0</v>
      </c>
      <c r="U350" s="35"/>
      <c r="V350" s="35"/>
      <c r="W350" s="35"/>
      <c r="X350" s="35"/>
      <c r="Y350" s="35"/>
      <c r="Z350" s="35"/>
      <c r="AA350" s="35"/>
      <c r="AB350" s="35"/>
      <c r="AC350" s="35"/>
      <c r="AD350" s="35"/>
      <c r="AE350" s="35"/>
      <c r="AR350" s="199" t="s">
        <v>2551</v>
      </c>
      <c r="AT350" s="199" t="s">
        <v>148</v>
      </c>
      <c r="AU350" s="199" t="s">
        <v>80</v>
      </c>
      <c r="AY350" s="18" t="s">
        <v>146</v>
      </c>
      <c r="BE350" s="200">
        <f>IF(N350="základní",J350,0)</f>
        <v>0</v>
      </c>
      <c r="BF350" s="200">
        <f>IF(N350="snížená",J350,0)</f>
        <v>0</v>
      </c>
      <c r="BG350" s="200">
        <f>IF(N350="zákl. přenesená",J350,0)</f>
        <v>0</v>
      </c>
      <c r="BH350" s="200">
        <f>IF(N350="sníž. přenesená",J350,0)</f>
        <v>0</v>
      </c>
      <c r="BI350" s="200">
        <f>IF(N350="nulová",J350,0)</f>
        <v>0</v>
      </c>
      <c r="BJ350" s="18" t="s">
        <v>80</v>
      </c>
      <c r="BK350" s="200">
        <f>ROUND(I350*H350,2)</f>
        <v>0</v>
      </c>
      <c r="BL350" s="18" t="s">
        <v>2551</v>
      </c>
      <c r="BM350" s="199" t="s">
        <v>2552</v>
      </c>
    </row>
    <row r="351" spans="1:65" s="2" customFormat="1" ht="11.25">
      <c r="A351" s="35"/>
      <c r="B351" s="36"/>
      <c r="C351" s="37"/>
      <c r="D351" s="201" t="s">
        <v>155</v>
      </c>
      <c r="E351" s="37"/>
      <c r="F351" s="202" t="s">
        <v>2553</v>
      </c>
      <c r="G351" s="37"/>
      <c r="H351" s="37"/>
      <c r="I351" s="109"/>
      <c r="J351" s="37"/>
      <c r="K351" s="37"/>
      <c r="L351" s="40"/>
      <c r="M351" s="203"/>
      <c r="N351" s="204"/>
      <c r="O351" s="65"/>
      <c r="P351" s="65"/>
      <c r="Q351" s="65"/>
      <c r="R351" s="65"/>
      <c r="S351" s="65"/>
      <c r="T351" s="66"/>
      <c r="U351" s="35"/>
      <c r="V351" s="35"/>
      <c r="W351" s="35"/>
      <c r="X351" s="35"/>
      <c r="Y351" s="35"/>
      <c r="Z351" s="35"/>
      <c r="AA351" s="35"/>
      <c r="AB351" s="35"/>
      <c r="AC351" s="35"/>
      <c r="AD351" s="35"/>
      <c r="AE351" s="35"/>
      <c r="AT351" s="18" t="s">
        <v>155</v>
      </c>
      <c r="AU351" s="18" t="s">
        <v>80</v>
      </c>
    </row>
    <row r="352" spans="1:65" s="2" customFormat="1" ht="16.5" customHeight="1">
      <c r="A352" s="35"/>
      <c r="B352" s="36"/>
      <c r="C352" s="188" t="s">
        <v>886</v>
      </c>
      <c r="D352" s="188" t="s">
        <v>148</v>
      </c>
      <c r="E352" s="189" t="s">
        <v>2554</v>
      </c>
      <c r="F352" s="190" t="s">
        <v>2555</v>
      </c>
      <c r="G352" s="191" t="s">
        <v>2550</v>
      </c>
      <c r="H352" s="192">
        <v>80</v>
      </c>
      <c r="I352" s="193"/>
      <c r="J352" s="194">
        <f>ROUND(I352*H352,2)</f>
        <v>0</v>
      </c>
      <c r="K352" s="190" t="s">
        <v>2116</v>
      </c>
      <c r="L352" s="40"/>
      <c r="M352" s="195" t="s">
        <v>19</v>
      </c>
      <c r="N352" s="196" t="s">
        <v>43</v>
      </c>
      <c r="O352" s="65"/>
      <c r="P352" s="197">
        <f>O352*H352</f>
        <v>0</v>
      </c>
      <c r="Q352" s="197">
        <v>0</v>
      </c>
      <c r="R352" s="197">
        <f>Q352*H352</f>
        <v>0</v>
      </c>
      <c r="S352" s="197">
        <v>0</v>
      </c>
      <c r="T352" s="198">
        <f>S352*H352</f>
        <v>0</v>
      </c>
      <c r="U352" s="35"/>
      <c r="V352" s="35"/>
      <c r="W352" s="35"/>
      <c r="X352" s="35"/>
      <c r="Y352" s="35"/>
      <c r="Z352" s="35"/>
      <c r="AA352" s="35"/>
      <c r="AB352" s="35"/>
      <c r="AC352" s="35"/>
      <c r="AD352" s="35"/>
      <c r="AE352" s="35"/>
      <c r="AR352" s="199" t="s">
        <v>2551</v>
      </c>
      <c r="AT352" s="199" t="s">
        <v>148</v>
      </c>
      <c r="AU352" s="199" t="s">
        <v>80</v>
      </c>
      <c r="AY352" s="18" t="s">
        <v>146</v>
      </c>
      <c r="BE352" s="200">
        <f>IF(N352="základní",J352,0)</f>
        <v>0</v>
      </c>
      <c r="BF352" s="200">
        <f>IF(N352="snížená",J352,0)</f>
        <v>0</v>
      </c>
      <c r="BG352" s="200">
        <f>IF(N352="zákl. přenesená",J352,0)</f>
        <v>0</v>
      </c>
      <c r="BH352" s="200">
        <f>IF(N352="sníž. přenesená",J352,0)</f>
        <v>0</v>
      </c>
      <c r="BI352" s="200">
        <f>IF(N352="nulová",J352,0)</f>
        <v>0</v>
      </c>
      <c r="BJ352" s="18" t="s">
        <v>80</v>
      </c>
      <c r="BK352" s="200">
        <f>ROUND(I352*H352,2)</f>
        <v>0</v>
      </c>
      <c r="BL352" s="18" t="s">
        <v>2551</v>
      </c>
      <c r="BM352" s="199" t="s">
        <v>2556</v>
      </c>
    </row>
    <row r="353" spans="1:47" s="2" customFormat="1" ht="11.25">
      <c r="A353" s="35"/>
      <c r="B353" s="36"/>
      <c r="C353" s="37"/>
      <c r="D353" s="201" t="s">
        <v>155</v>
      </c>
      <c r="E353" s="37"/>
      <c r="F353" s="202" t="s">
        <v>2557</v>
      </c>
      <c r="G353" s="37"/>
      <c r="H353" s="37"/>
      <c r="I353" s="109"/>
      <c r="J353" s="37"/>
      <c r="K353" s="37"/>
      <c r="L353" s="40"/>
      <c r="M353" s="238"/>
      <c r="N353" s="239"/>
      <c r="O353" s="240"/>
      <c r="P353" s="240"/>
      <c r="Q353" s="240"/>
      <c r="R353" s="240"/>
      <c r="S353" s="240"/>
      <c r="T353" s="241"/>
      <c r="U353" s="35"/>
      <c r="V353" s="35"/>
      <c r="W353" s="35"/>
      <c r="X353" s="35"/>
      <c r="Y353" s="35"/>
      <c r="Z353" s="35"/>
      <c r="AA353" s="35"/>
      <c r="AB353" s="35"/>
      <c r="AC353" s="35"/>
      <c r="AD353" s="35"/>
      <c r="AE353" s="35"/>
      <c r="AT353" s="18" t="s">
        <v>155</v>
      </c>
      <c r="AU353" s="18" t="s">
        <v>80</v>
      </c>
    </row>
    <row r="354" spans="1:47" s="2" customFormat="1" ht="6.95" customHeight="1">
      <c r="A354" s="35"/>
      <c r="B354" s="48"/>
      <c r="C354" s="49"/>
      <c r="D354" s="49"/>
      <c r="E354" s="49"/>
      <c r="F354" s="49"/>
      <c r="G354" s="49"/>
      <c r="H354" s="49"/>
      <c r="I354" s="137"/>
      <c r="J354" s="49"/>
      <c r="K354" s="49"/>
      <c r="L354" s="40"/>
      <c r="M354" s="35"/>
      <c r="O354" s="35"/>
      <c r="P354" s="35"/>
      <c r="Q354" s="35"/>
      <c r="R354" s="35"/>
      <c r="S354" s="35"/>
      <c r="T354" s="35"/>
      <c r="U354" s="35"/>
      <c r="V354" s="35"/>
      <c r="W354" s="35"/>
      <c r="X354" s="35"/>
      <c r="Y354" s="35"/>
      <c r="Z354" s="35"/>
      <c r="AA354" s="35"/>
      <c r="AB354" s="35"/>
      <c r="AC354" s="35"/>
      <c r="AD354" s="35"/>
      <c r="AE354" s="35"/>
    </row>
  </sheetData>
  <sheetProtection algorithmName="SHA-512" hashValue="GoATRssxCimQUI8wkJKAc5UPovbuyBHmO1IYFo++Ws+3ArXhQXPE+6io5h8hoXBBBj5zhhgalj51ZD0/hp2vsA==" saltValue="0anmlfPrB55rNPg1LDLgw3B0SawECFPXNewB3hMd2EFg9+ln1kDTcVYIzzxL0Oz4ytAWZ4S7+JqwdN8MbbGP0Q==" spinCount="100000" sheet="1" objects="1" scenarios="1" formatColumns="0" formatRows="0" autoFilter="0"/>
  <autoFilter ref="C89:K353" xr:uid="{00000000-0009-0000-0000-000002000000}"/>
  <mergeCells count="9">
    <mergeCell ref="E50:H50"/>
    <mergeCell ref="E80:H80"/>
    <mergeCell ref="E82:H8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261"/>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2"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2"/>
      <c r="L2" s="343"/>
      <c r="M2" s="343"/>
      <c r="N2" s="343"/>
      <c r="O2" s="343"/>
      <c r="P2" s="343"/>
      <c r="Q2" s="343"/>
      <c r="R2" s="343"/>
      <c r="S2" s="343"/>
      <c r="T2" s="343"/>
      <c r="U2" s="343"/>
      <c r="V2" s="343"/>
      <c r="AT2" s="18" t="s">
        <v>88</v>
      </c>
    </row>
    <row r="3" spans="1:46" s="1" customFormat="1" ht="6.95" customHeight="1">
      <c r="B3" s="103"/>
      <c r="C3" s="104"/>
      <c r="D3" s="104"/>
      <c r="E3" s="104"/>
      <c r="F3" s="104"/>
      <c r="G3" s="104"/>
      <c r="H3" s="104"/>
      <c r="I3" s="105"/>
      <c r="J3" s="104"/>
      <c r="K3" s="104"/>
      <c r="L3" s="21"/>
      <c r="AT3" s="18" t="s">
        <v>82</v>
      </c>
    </row>
    <row r="4" spans="1:46" s="1" customFormat="1" ht="24.95" customHeight="1">
      <c r="B4" s="21"/>
      <c r="D4" s="106" t="s">
        <v>98</v>
      </c>
      <c r="I4" s="102"/>
      <c r="L4" s="21"/>
      <c r="M4" s="107" t="s">
        <v>10</v>
      </c>
      <c r="AT4" s="18" t="s">
        <v>4</v>
      </c>
    </row>
    <row r="5" spans="1:46" s="1" customFormat="1" ht="6.95" customHeight="1">
      <c r="B5" s="21"/>
      <c r="I5" s="102"/>
      <c r="L5" s="21"/>
    </row>
    <row r="6" spans="1:46" s="1" customFormat="1" ht="12" customHeight="1">
      <c r="B6" s="21"/>
      <c r="D6" s="108" t="s">
        <v>16</v>
      </c>
      <c r="I6" s="102"/>
      <c r="L6" s="21"/>
    </row>
    <row r="7" spans="1:46" s="1" customFormat="1" ht="16.5" customHeight="1">
      <c r="B7" s="21"/>
      <c r="E7" s="372" t="str">
        <f>'Rekapitulace stavby'!K6</f>
        <v>Modernizace a rozšíření prostor SPC Kladno - Vrapice</v>
      </c>
      <c r="F7" s="373"/>
      <c r="G7" s="373"/>
      <c r="H7" s="373"/>
      <c r="I7" s="102"/>
      <c r="L7" s="21"/>
    </row>
    <row r="8" spans="1:46" s="2" customFormat="1" ht="12" customHeight="1">
      <c r="A8" s="35"/>
      <c r="B8" s="40"/>
      <c r="C8" s="35"/>
      <c r="D8" s="108" t="s">
        <v>99</v>
      </c>
      <c r="E8" s="35"/>
      <c r="F8" s="35"/>
      <c r="G8" s="35"/>
      <c r="H8" s="35"/>
      <c r="I8" s="109"/>
      <c r="J8" s="35"/>
      <c r="K8" s="35"/>
      <c r="L8" s="110"/>
      <c r="S8" s="35"/>
      <c r="T8" s="35"/>
      <c r="U8" s="35"/>
      <c r="V8" s="35"/>
      <c r="W8" s="35"/>
      <c r="X8" s="35"/>
      <c r="Y8" s="35"/>
      <c r="Z8" s="35"/>
      <c r="AA8" s="35"/>
      <c r="AB8" s="35"/>
      <c r="AC8" s="35"/>
      <c r="AD8" s="35"/>
      <c r="AE8" s="35"/>
    </row>
    <row r="9" spans="1:46" s="2" customFormat="1" ht="16.5" customHeight="1">
      <c r="A9" s="35"/>
      <c r="B9" s="40"/>
      <c r="C9" s="35"/>
      <c r="D9" s="35"/>
      <c r="E9" s="374" t="s">
        <v>2558</v>
      </c>
      <c r="F9" s="375"/>
      <c r="G9" s="375"/>
      <c r="H9" s="375"/>
      <c r="I9" s="109"/>
      <c r="J9" s="35"/>
      <c r="K9" s="35"/>
      <c r="L9" s="110"/>
      <c r="S9" s="35"/>
      <c r="T9" s="35"/>
      <c r="U9" s="35"/>
      <c r="V9" s="35"/>
      <c r="W9" s="35"/>
      <c r="X9" s="35"/>
      <c r="Y9" s="35"/>
      <c r="Z9" s="35"/>
      <c r="AA9" s="35"/>
      <c r="AB9" s="35"/>
      <c r="AC9" s="35"/>
      <c r="AD9" s="35"/>
      <c r="AE9" s="35"/>
    </row>
    <row r="10" spans="1:46" s="2" customFormat="1" ht="11.25">
      <c r="A10" s="35"/>
      <c r="B10" s="40"/>
      <c r="C10" s="35"/>
      <c r="D10" s="35"/>
      <c r="E10" s="35"/>
      <c r="F10" s="35"/>
      <c r="G10" s="35"/>
      <c r="H10" s="35"/>
      <c r="I10" s="109"/>
      <c r="J10" s="35"/>
      <c r="K10" s="35"/>
      <c r="L10" s="110"/>
      <c r="S10" s="35"/>
      <c r="T10" s="35"/>
      <c r="U10" s="35"/>
      <c r="V10" s="35"/>
      <c r="W10" s="35"/>
      <c r="X10" s="35"/>
      <c r="Y10" s="35"/>
      <c r="Z10" s="35"/>
      <c r="AA10" s="35"/>
      <c r="AB10" s="35"/>
      <c r="AC10" s="35"/>
      <c r="AD10" s="35"/>
      <c r="AE10" s="35"/>
    </row>
    <row r="11" spans="1:46" s="2" customFormat="1" ht="12" customHeight="1">
      <c r="A11" s="35"/>
      <c r="B11" s="40"/>
      <c r="C11" s="35"/>
      <c r="D11" s="108" t="s">
        <v>18</v>
      </c>
      <c r="E11" s="35"/>
      <c r="F11" s="111" t="s">
        <v>19</v>
      </c>
      <c r="G11" s="35"/>
      <c r="H11" s="35"/>
      <c r="I11" s="112" t="s">
        <v>20</v>
      </c>
      <c r="J11" s="111" t="s">
        <v>19</v>
      </c>
      <c r="K11" s="35"/>
      <c r="L11" s="110"/>
      <c r="S11" s="35"/>
      <c r="T11" s="35"/>
      <c r="U11" s="35"/>
      <c r="V11" s="35"/>
      <c r="W11" s="35"/>
      <c r="X11" s="35"/>
      <c r="Y11" s="35"/>
      <c r="Z11" s="35"/>
      <c r="AA11" s="35"/>
      <c r="AB11" s="35"/>
      <c r="AC11" s="35"/>
      <c r="AD11" s="35"/>
      <c r="AE11" s="35"/>
    </row>
    <row r="12" spans="1:46" s="2" customFormat="1" ht="12" customHeight="1">
      <c r="A12" s="35"/>
      <c r="B12" s="40"/>
      <c r="C12" s="35"/>
      <c r="D12" s="108" t="s">
        <v>21</v>
      </c>
      <c r="E12" s="35"/>
      <c r="F12" s="111" t="s">
        <v>22</v>
      </c>
      <c r="G12" s="35"/>
      <c r="H12" s="35"/>
      <c r="I12" s="112" t="s">
        <v>23</v>
      </c>
      <c r="J12" s="113" t="str">
        <f>'Rekapitulace stavby'!AN8</f>
        <v>15. 3. 2019</v>
      </c>
      <c r="K12" s="35"/>
      <c r="L12" s="110"/>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109"/>
      <c r="J13" s="35"/>
      <c r="K13" s="35"/>
      <c r="L13" s="110"/>
      <c r="S13" s="35"/>
      <c r="T13" s="35"/>
      <c r="U13" s="35"/>
      <c r="V13" s="35"/>
      <c r="W13" s="35"/>
      <c r="X13" s="35"/>
      <c r="Y13" s="35"/>
      <c r="Z13" s="35"/>
      <c r="AA13" s="35"/>
      <c r="AB13" s="35"/>
      <c r="AC13" s="35"/>
      <c r="AD13" s="35"/>
      <c r="AE13" s="35"/>
    </row>
    <row r="14" spans="1:46" s="2" customFormat="1" ht="12" customHeight="1">
      <c r="A14" s="35"/>
      <c r="B14" s="40"/>
      <c r="C14" s="35"/>
      <c r="D14" s="108" t="s">
        <v>25</v>
      </c>
      <c r="E14" s="35"/>
      <c r="F14" s="35"/>
      <c r="G14" s="35"/>
      <c r="H14" s="35"/>
      <c r="I14" s="112" t="s">
        <v>26</v>
      </c>
      <c r="J14" s="111" t="s">
        <v>19</v>
      </c>
      <c r="K14" s="35"/>
      <c r="L14" s="110"/>
      <c r="S14" s="35"/>
      <c r="T14" s="35"/>
      <c r="U14" s="35"/>
      <c r="V14" s="35"/>
      <c r="W14" s="35"/>
      <c r="X14" s="35"/>
      <c r="Y14" s="35"/>
      <c r="Z14" s="35"/>
      <c r="AA14" s="35"/>
      <c r="AB14" s="35"/>
      <c r="AC14" s="35"/>
      <c r="AD14" s="35"/>
      <c r="AE14" s="35"/>
    </row>
    <row r="15" spans="1:46" s="2" customFormat="1" ht="18" customHeight="1">
      <c r="A15" s="35"/>
      <c r="B15" s="40"/>
      <c r="C15" s="35"/>
      <c r="D15" s="35"/>
      <c r="E15" s="111" t="s">
        <v>27</v>
      </c>
      <c r="F15" s="35"/>
      <c r="G15" s="35"/>
      <c r="H15" s="35"/>
      <c r="I15" s="112" t="s">
        <v>28</v>
      </c>
      <c r="J15" s="111" t="s">
        <v>19</v>
      </c>
      <c r="K15" s="35"/>
      <c r="L15" s="110"/>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109"/>
      <c r="J16" s="35"/>
      <c r="K16" s="35"/>
      <c r="L16" s="110"/>
      <c r="S16" s="35"/>
      <c r="T16" s="35"/>
      <c r="U16" s="35"/>
      <c r="V16" s="35"/>
      <c r="W16" s="35"/>
      <c r="X16" s="35"/>
      <c r="Y16" s="35"/>
      <c r="Z16" s="35"/>
      <c r="AA16" s="35"/>
      <c r="AB16" s="35"/>
      <c r="AC16" s="35"/>
      <c r="AD16" s="35"/>
      <c r="AE16" s="35"/>
    </row>
    <row r="17" spans="1:31" s="2" customFormat="1" ht="12" customHeight="1">
      <c r="A17" s="35"/>
      <c r="B17" s="40"/>
      <c r="C17" s="35"/>
      <c r="D17" s="108" t="s">
        <v>29</v>
      </c>
      <c r="E17" s="35"/>
      <c r="F17" s="35"/>
      <c r="G17" s="35"/>
      <c r="H17" s="35"/>
      <c r="I17" s="112" t="s">
        <v>26</v>
      </c>
      <c r="J17" s="31" t="str">
        <f>'Rekapitulace stavby'!AN13</f>
        <v>Vyplň údaj</v>
      </c>
      <c r="K17" s="35"/>
      <c r="L17" s="110"/>
      <c r="S17" s="35"/>
      <c r="T17" s="35"/>
      <c r="U17" s="35"/>
      <c r="V17" s="35"/>
      <c r="W17" s="35"/>
      <c r="X17" s="35"/>
      <c r="Y17" s="35"/>
      <c r="Z17" s="35"/>
      <c r="AA17" s="35"/>
      <c r="AB17" s="35"/>
      <c r="AC17" s="35"/>
      <c r="AD17" s="35"/>
      <c r="AE17" s="35"/>
    </row>
    <row r="18" spans="1:31" s="2" customFormat="1" ht="18" customHeight="1">
      <c r="A18" s="35"/>
      <c r="B18" s="40"/>
      <c r="C18" s="35"/>
      <c r="D18" s="35"/>
      <c r="E18" s="376" t="str">
        <f>'Rekapitulace stavby'!E14</f>
        <v>Vyplň údaj</v>
      </c>
      <c r="F18" s="377"/>
      <c r="G18" s="377"/>
      <c r="H18" s="377"/>
      <c r="I18" s="112" t="s">
        <v>28</v>
      </c>
      <c r="J18" s="31" t="str">
        <f>'Rekapitulace stavby'!AN14</f>
        <v>Vyplň údaj</v>
      </c>
      <c r="K18" s="35"/>
      <c r="L18" s="110"/>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109"/>
      <c r="J19" s="35"/>
      <c r="K19" s="35"/>
      <c r="L19" s="110"/>
      <c r="S19" s="35"/>
      <c r="T19" s="35"/>
      <c r="U19" s="35"/>
      <c r="V19" s="35"/>
      <c r="W19" s="35"/>
      <c r="X19" s="35"/>
      <c r="Y19" s="35"/>
      <c r="Z19" s="35"/>
      <c r="AA19" s="35"/>
      <c r="AB19" s="35"/>
      <c r="AC19" s="35"/>
      <c r="AD19" s="35"/>
      <c r="AE19" s="35"/>
    </row>
    <row r="20" spans="1:31" s="2" customFormat="1" ht="12" customHeight="1">
      <c r="A20" s="35"/>
      <c r="B20" s="40"/>
      <c r="C20" s="35"/>
      <c r="D20" s="108" t="s">
        <v>31</v>
      </c>
      <c r="E20" s="35"/>
      <c r="F20" s="35"/>
      <c r="G20" s="35"/>
      <c r="H20" s="35"/>
      <c r="I20" s="112" t="s">
        <v>26</v>
      </c>
      <c r="J20" s="111" t="s">
        <v>19</v>
      </c>
      <c r="K20" s="35"/>
      <c r="L20" s="110"/>
      <c r="S20" s="35"/>
      <c r="T20" s="35"/>
      <c r="U20" s="35"/>
      <c r="V20" s="35"/>
      <c r="W20" s="35"/>
      <c r="X20" s="35"/>
      <c r="Y20" s="35"/>
      <c r="Z20" s="35"/>
      <c r="AA20" s="35"/>
      <c r="AB20" s="35"/>
      <c r="AC20" s="35"/>
      <c r="AD20" s="35"/>
      <c r="AE20" s="35"/>
    </row>
    <row r="21" spans="1:31" s="2" customFormat="1" ht="18" customHeight="1">
      <c r="A21" s="35"/>
      <c r="B21" s="40"/>
      <c r="C21" s="35"/>
      <c r="D21" s="35"/>
      <c r="E21" s="111" t="s">
        <v>32</v>
      </c>
      <c r="F21" s="35"/>
      <c r="G21" s="35"/>
      <c r="H21" s="35"/>
      <c r="I21" s="112" t="s">
        <v>28</v>
      </c>
      <c r="J21" s="111" t="s">
        <v>19</v>
      </c>
      <c r="K21" s="35"/>
      <c r="L21" s="110"/>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109"/>
      <c r="J22" s="35"/>
      <c r="K22" s="35"/>
      <c r="L22" s="110"/>
      <c r="S22" s="35"/>
      <c r="T22" s="35"/>
      <c r="U22" s="35"/>
      <c r="V22" s="35"/>
      <c r="W22" s="35"/>
      <c r="X22" s="35"/>
      <c r="Y22" s="35"/>
      <c r="Z22" s="35"/>
      <c r="AA22" s="35"/>
      <c r="AB22" s="35"/>
      <c r="AC22" s="35"/>
      <c r="AD22" s="35"/>
      <c r="AE22" s="35"/>
    </row>
    <row r="23" spans="1:31" s="2" customFormat="1" ht="12" customHeight="1">
      <c r="A23" s="35"/>
      <c r="B23" s="40"/>
      <c r="C23" s="35"/>
      <c r="D23" s="108" t="s">
        <v>34</v>
      </c>
      <c r="E23" s="35"/>
      <c r="F23" s="35"/>
      <c r="G23" s="35"/>
      <c r="H23" s="35"/>
      <c r="I23" s="112" t="s">
        <v>26</v>
      </c>
      <c r="J23" s="111" t="str">
        <f>IF('Rekapitulace stavby'!AN19="","",'Rekapitulace stavby'!AN19)</f>
        <v/>
      </c>
      <c r="K23" s="35"/>
      <c r="L23" s="110"/>
      <c r="S23" s="35"/>
      <c r="T23" s="35"/>
      <c r="U23" s="35"/>
      <c r="V23" s="35"/>
      <c r="W23" s="35"/>
      <c r="X23" s="35"/>
      <c r="Y23" s="35"/>
      <c r="Z23" s="35"/>
      <c r="AA23" s="35"/>
      <c r="AB23" s="35"/>
      <c r="AC23" s="35"/>
      <c r="AD23" s="35"/>
      <c r="AE23" s="35"/>
    </row>
    <row r="24" spans="1:31" s="2" customFormat="1" ht="18" customHeight="1">
      <c r="A24" s="35"/>
      <c r="B24" s="40"/>
      <c r="C24" s="35"/>
      <c r="D24" s="35"/>
      <c r="E24" s="111" t="str">
        <f>IF('Rekapitulace stavby'!E20="","",'Rekapitulace stavby'!E20)</f>
        <v xml:space="preserve"> </v>
      </c>
      <c r="F24" s="35"/>
      <c r="G24" s="35"/>
      <c r="H24" s="35"/>
      <c r="I24" s="112" t="s">
        <v>28</v>
      </c>
      <c r="J24" s="111" t="str">
        <f>IF('Rekapitulace stavby'!AN20="","",'Rekapitulace stavby'!AN20)</f>
        <v/>
      </c>
      <c r="K24" s="35"/>
      <c r="L24" s="110"/>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109"/>
      <c r="J25" s="35"/>
      <c r="K25" s="35"/>
      <c r="L25" s="110"/>
      <c r="S25" s="35"/>
      <c r="T25" s="35"/>
      <c r="U25" s="35"/>
      <c r="V25" s="35"/>
      <c r="W25" s="35"/>
      <c r="X25" s="35"/>
      <c r="Y25" s="35"/>
      <c r="Z25" s="35"/>
      <c r="AA25" s="35"/>
      <c r="AB25" s="35"/>
      <c r="AC25" s="35"/>
      <c r="AD25" s="35"/>
      <c r="AE25" s="35"/>
    </row>
    <row r="26" spans="1:31" s="2" customFormat="1" ht="12" customHeight="1">
      <c r="A26" s="35"/>
      <c r="B26" s="40"/>
      <c r="C26" s="35"/>
      <c r="D26" s="108" t="s">
        <v>36</v>
      </c>
      <c r="E26" s="35"/>
      <c r="F26" s="35"/>
      <c r="G26" s="35"/>
      <c r="H26" s="35"/>
      <c r="I26" s="109"/>
      <c r="J26" s="35"/>
      <c r="K26" s="35"/>
      <c r="L26" s="110"/>
      <c r="S26" s="35"/>
      <c r="T26" s="35"/>
      <c r="U26" s="35"/>
      <c r="V26" s="35"/>
      <c r="W26" s="35"/>
      <c r="X26" s="35"/>
      <c r="Y26" s="35"/>
      <c r="Z26" s="35"/>
      <c r="AA26" s="35"/>
      <c r="AB26" s="35"/>
      <c r="AC26" s="35"/>
      <c r="AD26" s="35"/>
      <c r="AE26" s="35"/>
    </row>
    <row r="27" spans="1:31" s="8" customFormat="1" ht="16.5" customHeight="1">
      <c r="A27" s="114"/>
      <c r="B27" s="115"/>
      <c r="C27" s="114"/>
      <c r="D27" s="114"/>
      <c r="E27" s="378" t="s">
        <v>19</v>
      </c>
      <c r="F27" s="378"/>
      <c r="G27" s="378"/>
      <c r="H27" s="378"/>
      <c r="I27" s="116"/>
      <c r="J27" s="114"/>
      <c r="K27" s="114"/>
      <c r="L27" s="117"/>
      <c r="S27" s="114"/>
      <c r="T27" s="114"/>
      <c r="U27" s="114"/>
      <c r="V27" s="114"/>
      <c r="W27" s="114"/>
      <c r="X27" s="114"/>
      <c r="Y27" s="114"/>
      <c r="Z27" s="114"/>
      <c r="AA27" s="114"/>
      <c r="AB27" s="114"/>
      <c r="AC27" s="114"/>
      <c r="AD27" s="114"/>
      <c r="AE27" s="114"/>
    </row>
    <row r="28" spans="1:31" s="2" customFormat="1" ht="6.95" customHeight="1">
      <c r="A28" s="35"/>
      <c r="B28" s="40"/>
      <c r="C28" s="35"/>
      <c r="D28" s="35"/>
      <c r="E28" s="35"/>
      <c r="F28" s="35"/>
      <c r="G28" s="35"/>
      <c r="H28" s="35"/>
      <c r="I28" s="109"/>
      <c r="J28" s="35"/>
      <c r="K28" s="35"/>
      <c r="L28" s="110"/>
      <c r="S28" s="35"/>
      <c r="T28" s="35"/>
      <c r="U28" s="35"/>
      <c r="V28" s="35"/>
      <c r="W28" s="35"/>
      <c r="X28" s="35"/>
      <c r="Y28" s="35"/>
      <c r="Z28" s="35"/>
      <c r="AA28" s="35"/>
      <c r="AB28" s="35"/>
      <c r="AC28" s="35"/>
      <c r="AD28" s="35"/>
      <c r="AE28" s="35"/>
    </row>
    <row r="29" spans="1:31" s="2" customFormat="1" ht="6.95" customHeight="1">
      <c r="A29" s="35"/>
      <c r="B29" s="40"/>
      <c r="C29" s="35"/>
      <c r="D29" s="118"/>
      <c r="E29" s="118"/>
      <c r="F29" s="118"/>
      <c r="G29" s="118"/>
      <c r="H29" s="118"/>
      <c r="I29" s="119"/>
      <c r="J29" s="118"/>
      <c r="K29" s="118"/>
      <c r="L29" s="110"/>
      <c r="S29" s="35"/>
      <c r="T29" s="35"/>
      <c r="U29" s="35"/>
      <c r="V29" s="35"/>
      <c r="W29" s="35"/>
      <c r="X29" s="35"/>
      <c r="Y29" s="35"/>
      <c r="Z29" s="35"/>
      <c r="AA29" s="35"/>
      <c r="AB29" s="35"/>
      <c r="AC29" s="35"/>
      <c r="AD29" s="35"/>
      <c r="AE29" s="35"/>
    </row>
    <row r="30" spans="1:31" s="2" customFormat="1" ht="25.35" customHeight="1">
      <c r="A30" s="35"/>
      <c r="B30" s="40"/>
      <c r="C30" s="35"/>
      <c r="D30" s="120" t="s">
        <v>38</v>
      </c>
      <c r="E30" s="35"/>
      <c r="F30" s="35"/>
      <c r="G30" s="35"/>
      <c r="H30" s="35"/>
      <c r="I30" s="109"/>
      <c r="J30" s="121">
        <f>ROUND(J97, 2)</f>
        <v>0</v>
      </c>
      <c r="K30" s="35"/>
      <c r="L30" s="110"/>
      <c r="S30" s="35"/>
      <c r="T30" s="35"/>
      <c r="U30" s="35"/>
      <c r="V30" s="35"/>
      <c r="W30" s="35"/>
      <c r="X30" s="35"/>
      <c r="Y30" s="35"/>
      <c r="Z30" s="35"/>
      <c r="AA30" s="35"/>
      <c r="AB30" s="35"/>
      <c r="AC30" s="35"/>
      <c r="AD30" s="35"/>
      <c r="AE30" s="35"/>
    </row>
    <row r="31" spans="1:31" s="2" customFormat="1" ht="6.95" customHeight="1">
      <c r="A31" s="35"/>
      <c r="B31" s="40"/>
      <c r="C31" s="35"/>
      <c r="D31" s="118"/>
      <c r="E31" s="118"/>
      <c r="F31" s="118"/>
      <c r="G31" s="118"/>
      <c r="H31" s="118"/>
      <c r="I31" s="119"/>
      <c r="J31" s="118"/>
      <c r="K31" s="118"/>
      <c r="L31" s="110"/>
      <c r="S31" s="35"/>
      <c r="T31" s="35"/>
      <c r="U31" s="35"/>
      <c r="V31" s="35"/>
      <c r="W31" s="35"/>
      <c r="X31" s="35"/>
      <c r="Y31" s="35"/>
      <c r="Z31" s="35"/>
      <c r="AA31" s="35"/>
      <c r="AB31" s="35"/>
      <c r="AC31" s="35"/>
      <c r="AD31" s="35"/>
      <c r="AE31" s="35"/>
    </row>
    <row r="32" spans="1:31" s="2" customFormat="1" ht="14.45" customHeight="1">
      <c r="A32" s="35"/>
      <c r="B32" s="40"/>
      <c r="C32" s="35"/>
      <c r="D32" s="35"/>
      <c r="E32" s="35"/>
      <c r="F32" s="122" t="s">
        <v>40</v>
      </c>
      <c r="G32" s="35"/>
      <c r="H32" s="35"/>
      <c r="I32" s="123" t="s">
        <v>39</v>
      </c>
      <c r="J32" s="122" t="s">
        <v>41</v>
      </c>
      <c r="K32" s="35"/>
      <c r="L32" s="110"/>
      <c r="S32" s="35"/>
      <c r="T32" s="35"/>
      <c r="U32" s="35"/>
      <c r="V32" s="35"/>
      <c r="W32" s="35"/>
      <c r="X32" s="35"/>
      <c r="Y32" s="35"/>
      <c r="Z32" s="35"/>
      <c r="AA32" s="35"/>
      <c r="AB32" s="35"/>
      <c r="AC32" s="35"/>
      <c r="AD32" s="35"/>
      <c r="AE32" s="35"/>
    </row>
    <row r="33" spans="1:31" s="2" customFormat="1" ht="14.45" customHeight="1">
      <c r="A33" s="35"/>
      <c r="B33" s="40"/>
      <c r="C33" s="35"/>
      <c r="D33" s="124" t="s">
        <v>42</v>
      </c>
      <c r="E33" s="108" t="s">
        <v>43</v>
      </c>
      <c r="F33" s="125">
        <f>ROUND((SUM(BE97:BE260)),  2)</f>
        <v>0</v>
      </c>
      <c r="G33" s="35"/>
      <c r="H33" s="35"/>
      <c r="I33" s="126">
        <v>0.21</v>
      </c>
      <c r="J33" s="125">
        <f>ROUND(((SUM(BE97:BE260))*I33),  2)</f>
        <v>0</v>
      </c>
      <c r="K33" s="35"/>
      <c r="L33" s="110"/>
      <c r="S33" s="35"/>
      <c r="T33" s="35"/>
      <c r="U33" s="35"/>
      <c r="V33" s="35"/>
      <c r="W33" s="35"/>
      <c r="X33" s="35"/>
      <c r="Y33" s="35"/>
      <c r="Z33" s="35"/>
      <c r="AA33" s="35"/>
      <c r="AB33" s="35"/>
      <c r="AC33" s="35"/>
      <c r="AD33" s="35"/>
      <c r="AE33" s="35"/>
    </row>
    <row r="34" spans="1:31" s="2" customFormat="1" ht="14.45" customHeight="1">
      <c r="A34" s="35"/>
      <c r="B34" s="40"/>
      <c r="C34" s="35"/>
      <c r="D34" s="35"/>
      <c r="E34" s="108" t="s">
        <v>44</v>
      </c>
      <c r="F34" s="125">
        <f>ROUND((SUM(BF97:BF260)),  2)</f>
        <v>0</v>
      </c>
      <c r="G34" s="35"/>
      <c r="H34" s="35"/>
      <c r="I34" s="126">
        <v>0.15</v>
      </c>
      <c r="J34" s="125">
        <f>ROUND(((SUM(BF97:BF260))*I34),  2)</f>
        <v>0</v>
      </c>
      <c r="K34" s="35"/>
      <c r="L34" s="110"/>
      <c r="S34" s="35"/>
      <c r="T34" s="35"/>
      <c r="U34" s="35"/>
      <c r="V34" s="35"/>
      <c r="W34" s="35"/>
      <c r="X34" s="35"/>
      <c r="Y34" s="35"/>
      <c r="Z34" s="35"/>
      <c r="AA34" s="35"/>
      <c r="AB34" s="35"/>
      <c r="AC34" s="35"/>
      <c r="AD34" s="35"/>
      <c r="AE34" s="35"/>
    </row>
    <row r="35" spans="1:31" s="2" customFormat="1" ht="14.45" hidden="1" customHeight="1">
      <c r="A35" s="35"/>
      <c r="B35" s="40"/>
      <c r="C35" s="35"/>
      <c r="D35" s="35"/>
      <c r="E35" s="108" t="s">
        <v>45</v>
      </c>
      <c r="F35" s="125">
        <f>ROUND((SUM(BG97:BG260)),  2)</f>
        <v>0</v>
      </c>
      <c r="G35" s="35"/>
      <c r="H35" s="35"/>
      <c r="I35" s="126">
        <v>0.21</v>
      </c>
      <c r="J35" s="125">
        <f>0</f>
        <v>0</v>
      </c>
      <c r="K35" s="35"/>
      <c r="L35" s="110"/>
      <c r="S35" s="35"/>
      <c r="T35" s="35"/>
      <c r="U35" s="35"/>
      <c r="V35" s="35"/>
      <c r="W35" s="35"/>
      <c r="X35" s="35"/>
      <c r="Y35" s="35"/>
      <c r="Z35" s="35"/>
      <c r="AA35" s="35"/>
      <c r="AB35" s="35"/>
      <c r="AC35" s="35"/>
      <c r="AD35" s="35"/>
      <c r="AE35" s="35"/>
    </row>
    <row r="36" spans="1:31" s="2" customFormat="1" ht="14.45" hidden="1" customHeight="1">
      <c r="A36" s="35"/>
      <c r="B36" s="40"/>
      <c r="C36" s="35"/>
      <c r="D36" s="35"/>
      <c r="E36" s="108" t="s">
        <v>46</v>
      </c>
      <c r="F36" s="125">
        <f>ROUND((SUM(BH97:BH260)),  2)</f>
        <v>0</v>
      </c>
      <c r="G36" s="35"/>
      <c r="H36" s="35"/>
      <c r="I36" s="126">
        <v>0.15</v>
      </c>
      <c r="J36" s="125">
        <f>0</f>
        <v>0</v>
      </c>
      <c r="K36" s="35"/>
      <c r="L36" s="110"/>
      <c r="S36" s="35"/>
      <c r="T36" s="35"/>
      <c r="U36" s="35"/>
      <c r="V36" s="35"/>
      <c r="W36" s="35"/>
      <c r="X36" s="35"/>
      <c r="Y36" s="35"/>
      <c r="Z36" s="35"/>
      <c r="AA36" s="35"/>
      <c r="AB36" s="35"/>
      <c r="AC36" s="35"/>
      <c r="AD36" s="35"/>
      <c r="AE36" s="35"/>
    </row>
    <row r="37" spans="1:31" s="2" customFormat="1" ht="14.45" hidden="1" customHeight="1">
      <c r="A37" s="35"/>
      <c r="B37" s="40"/>
      <c r="C37" s="35"/>
      <c r="D37" s="35"/>
      <c r="E37" s="108" t="s">
        <v>47</v>
      </c>
      <c r="F37" s="125">
        <f>ROUND((SUM(BI97:BI260)),  2)</f>
        <v>0</v>
      </c>
      <c r="G37" s="35"/>
      <c r="H37" s="35"/>
      <c r="I37" s="126">
        <v>0</v>
      </c>
      <c r="J37" s="125">
        <f>0</f>
        <v>0</v>
      </c>
      <c r="K37" s="35"/>
      <c r="L37" s="110"/>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109"/>
      <c r="J38" s="35"/>
      <c r="K38" s="35"/>
      <c r="L38" s="110"/>
      <c r="S38" s="35"/>
      <c r="T38" s="35"/>
      <c r="U38" s="35"/>
      <c r="V38" s="35"/>
      <c r="W38" s="35"/>
      <c r="X38" s="35"/>
      <c r="Y38" s="35"/>
      <c r="Z38" s="35"/>
      <c r="AA38" s="35"/>
      <c r="AB38" s="35"/>
      <c r="AC38" s="35"/>
      <c r="AD38" s="35"/>
      <c r="AE38" s="35"/>
    </row>
    <row r="39" spans="1:31" s="2" customFormat="1" ht="25.35" customHeight="1">
      <c r="A39" s="35"/>
      <c r="B39" s="40"/>
      <c r="C39" s="127"/>
      <c r="D39" s="128" t="s">
        <v>48</v>
      </c>
      <c r="E39" s="129"/>
      <c r="F39" s="129"/>
      <c r="G39" s="130" t="s">
        <v>49</v>
      </c>
      <c r="H39" s="131" t="s">
        <v>50</v>
      </c>
      <c r="I39" s="132"/>
      <c r="J39" s="133">
        <f>SUM(J30:J37)</f>
        <v>0</v>
      </c>
      <c r="K39" s="134"/>
      <c r="L39" s="110"/>
      <c r="S39" s="35"/>
      <c r="T39" s="35"/>
      <c r="U39" s="35"/>
      <c r="V39" s="35"/>
      <c r="W39" s="35"/>
      <c r="X39" s="35"/>
      <c r="Y39" s="35"/>
      <c r="Z39" s="35"/>
      <c r="AA39" s="35"/>
      <c r="AB39" s="35"/>
      <c r="AC39" s="35"/>
      <c r="AD39" s="35"/>
      <c r="AE39" s="35"/>
    </row>
    <row r="40" spans="1:31" s="2" customFormat="1" ht="14.45" customHeight="1">
      <c r="A40" s="35"/>
      <c r="B40" s="135"/>
      <c r="C40" s="136"/>
      <c r="D40" s="136"/>
      <c r="E40" s="136"/>
      <c r="F40" s="136"/>
      <c r="G40" s="136"/>
      <c r="H40" s="136"/>
      <c r="I40" s="137"/>
      <c r="J40" s="136"/>
      <c r="K40" s="136"/>
      <c r="L40" s="110"/>
      <c r="S40" s="35"/>
      <c r="T40" s="35"/>
      <c r="U40" s="35"/>
      <c r="V40" s="35"/>
      <c r="W40" s="35"/>
      <c r="X40" s="35"/>
      <c r="Y40" s="35"/>
      <c r="Z40" s="35"/>
      <c r="AA40" s="35"/>
      <c r="AB40" s="35"/>
      <c r="AC40" s="35"/>
      <c r="AD40" s="35"/>
      <c r="AE40" s="35"/>
    </row>
    <row r="44" spans="1:31" s="2" customFormat="1" ht="6.95" customHeight="1">
      <c r="A44" s="35"/>
      <c r="B44" s="138"/>
      <c r="C44" s="139"/>
      <c r="D44" s="139"/>
      <c r="E44" s="139"/>
      <c r="F44" s="139"/>
      <c r="G44" s="139"/>
      <c r="H44" s="139"/>
      <c r="I44" s="140"/>
      <c r="J44" s="139"/>
      <c r="K44" s="139"/>
      <c r="L44" s="110"/>
      <c r="S44" s="35"/>
      <c r="T44" s="35"/>
      <c r="U44" s="35"/>
      <c r="V44" s="35"/>
      <c r="W44" s="35"/>
      <c r="X44" s="35"/>
      <c r="Y44" s="35"/>
      <c r="Z44" s="35"/>
      <c r="AA44" s="35"/>
      <c r="AB44" s="35"/>
      <c r="AC44" s="35"/>
      <c r="AD44" s="35"/>
      <c r="AE44" s="35"/>
    </row>
    <row r="45" spans="1:31" s="2" customFormat="1" ht="24.95" customHeight="1">
      <c r="A45" s="35"/>
      <c r="B45" s="36"/>
      <c r="C45" s="24" t="s">
        <v>101</v>
      </c>
      <c r="D45" s="37"/>
      <c r="E45" s="37"/>
      <c r="F45" s="37"/>
      <c r="G45" s="37"/>
      <c r="H45" s="37"/>
      <c r="I45" s="109"/>
      <c r="J45" s="37"/>
      <c r="K45" s="37"/>
      <c r="L45" s="110"/>
      <c r="S45" s="35"/>
      <c r="T45" s="35"/>
      <c r="U45" s="35"/>
      <c r="V45" s="35"/>
      <c r="W45" s="35"/>
      <c r="X45" s="35"/>
      <c r="Y45" s="35"/>
      <c r="Z45" s="35"/>
      <c r="AA45" s="35"/>
      <c r="AB45" s="35"/>
      <c r="AC45" s="35"/>
      <c r="AD45" s="35"/>
      <c r="AE45" s="35"/>
    </row>
    <row r="46" spans="1:31" s="2" customFormat="1" ht="6.95" customHeight="1">
      <c r="A46" s="35"/>
      <c r="B46" s="36"/>
      <c r="C46" s="37"/>
      <c r="D46" s="37"/>
      <c r="E46" s="37"/>
      <c r="F46" s="37"/>
      <c r="G46" s="37"/>
      <c r="H46" s="37"/>
      <c r="I46" s="109"/>
      <c r="J46" s="37"/>
      <c r="K46" s="37"/>
      <c r="L46" s="110"/>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109"/>
      <c r="J47" s="37"/>
      <c r="K47" s="37"/>
      <c r="L47" s="110"/>
      <c r="S47" s="35"/>
      <c r="T47" s="35"/>
      <c r="U47" s="35"/>
      <c r="V47" s="35"/>
      <c r="W47" s="35"/>
      <c r="X47" s="35"/>
      <c r="Y47" s="35"/>
      <c r="Z47" s="35"/>
      <c r="AA47" s="35"/>
      <c r="AB47" s="35"/>
      <c r="AC47" s="35"/>
      <c r="AD47" s="35"/>
      <c r="AE47" s="35"/>
    </row>
    <row r="48" spans="1:31" s="2" customFormat="1" ht="16.5" customHeight="1">
      <c r="A48" s="35"/>
      <c r="B48" s="36"/>
      <c r="C48" s="37"/>
      <c r="D48" s="37"/>
      <c r="E48" s="379" t="str">
        <f>E7</f>
        <v>Modernizace a rozšíření prostor SPC Kladno - Vrapice</v>
      </c>
      <c r="F48" s="380"/>
      <c r="G48" s="380"/>
      <c r="H48" s="380"/>
      <c r="I48" s="109"/>
      <c r="J48" s="37"/>
      <c r="K48" s="37"/>
      <c r="L48" s="110"/>
      <c r="S48" s="35"/>
      <c r="T48" s="35"/>
      <c r="U48" s="35"/>
      <c r="V48" s="35"/>
      <c r="W48" s="35"/>
      <c r="X48" s="35"/>
      <c r="Y48" s="35"/>
      <c r="Z48" s="35"/>
      <c r="AA48" s="35"/>
      <c r="AB48" s="35"/>
      <c r="AC48" s="35"/>
      <c r="AD48" s="35"/>
      <c r="AE48" s="35"/>
    </row>
    <row r="49" spans="1:47" s="2" customFormat="1" ht="12" customHeight="1">
      <c r="A49" s="35"/>
      <c r="B49" s="36"/>
      <c r="C49" s="30" t="s">
        <v>99</v>
      </c>
      <c r="D49" s="37"/>
      <c r="E49" s="37"/>
      <c r="F49" s="37"/>
      <c r="G49" s="37"/>
      <c r="H49" s="37"/>
      <c r="I49" s="109"/>
      <c r="J49" s="37"/>
      <c r="K49" s="37"/>
      <c r="L49" s="110"/>
      <c r="S49" s="35"/>
      <c r="T49" s="35"/>
      <c r="U49" s="35"/>
      <c r="V49" s="35"/>
      <c r="W49" s="35"/>
      <c r="X49" s="35"/>
      <c r="Y49" s="35"/>
      <c r="Z49" s="35"/>
      <c r="AA49" s="35"/>
      <c r="AB49" s="35"/>
      <c r="AC49" s="35"/>
      <c r="AD49" s="35"/>
      <c r="AE49" s="35"/>
    </row>
    <row r="50" spans="1:47" s="2" customFormat="1" ht="16.5" customHeight="1">
      <c r="A50" s="35"/>
      <c r="B50" s="36"/>
      <c r="C50" s="37"/>
      <c r="D50" s="37"/>
      <c r="E50" s="352" t="str">
        <f>E9</f>
        <v>D1.4 - Vytápění</v>
      </c>
      <c r="F50" s="381"/>
      <c r="G50" s="381"/>
      <c r="H50" s="381"/>
      <c r="I50" s="109"/>
      <c r="J50" s="37"/>
      <c r="K50" s="37"/>
      <c r="L50" s="110"/>
      <c r="S50" s="35"/>
      <c r="T50" s="35"/>
      <c r="U50" s="35"/>
      <c r="V50" s="35"/>
      <c r="W50" s="35"/>
      <c r="X50" s="35"/>
      <c r="Y50" s="35"/>
      <c r="Z50" s="35"/>
      <c r="AA50" s="35"/>
      <c r="AB50" s="35"/>
      <c r="AC50" s="35"/>
      <c r="AD50" s="35"/>
      <c r="AE50" s="35"/>
    </row>
    <row r="51" spans="1:47" s="2" customFormat="1" ht="6.95" customHeight="1">
      <c r="A51" s="35"/>
      <c r="B51" s="36"/>
      <c r="C51" s="37"/>
      <c r="D51" s="37"/>
      <c r="E51" s="37"/>
      <c r="F51" s="37"/>
      <c r="G51" s="37"/>
      <c r="H51" s="37"/>
      <c r="I51" s="109"/>
      <c r="J51" s="37"/>
      <c r="K51" s="37"/>
      <c r="L51" s="110"/>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Josefa Jílka 1202, Kladno - Švermov</v>
      </c>
      <c r="G52" s="37"/>
      <c r="H52" s="37"/>
      <c r="I52" s="112" t="s">
        <v>23</v>
      </c>
      <c r="J52" s="60" t="str">
        <f>IF(J12="","",J12)</f>
        <v>15. 3. 2019</v>
      </c>
      <c r="K52" s="37"/>
      <c r="L52" s="110"/>
      <c r="S52" s="35"/>
      <c r="T52" s="35"/>
      <c r="U52" s="35"/>
      <c r="V52" s="35"/>
      <c r="W52" s="35"/>
      <c r="X52" s="35"/>
      <c r="Y52" s="35"/>
      <c r="Z52" s="35"/>
      <c r="AA52" s="35"/>
      <c r="AB52" s="35"/>
      <c r="AC52" s="35"/>
      <c r="AD52" s="35"/>
      <c r="AE52" s="35"/>
    </row>
    <row r="53" spans="1:47" s="2" customFormat="1" ht="6.95" customHeight="1">
      <c r="A53" s="35"/>
      <c r="B53" s="36"/>
      <c r="C53" s="37"/>
      <c r="D53" s="37"/>
      <c r="E53" s="37"/>
      <c r="F53" s="37"/>
      <c r="G53" s="37"/>
      <c r="H53" s="37"/>
      <c r="I53" s="109"/>
      <c r="J53" s="37"/>
      <c r="K53" s="37"/>
      <c r="L53" s="110"/>
      <c r="S53" s="35"/>
      <c r="T53" s="35"/>
      <c r="U53" s="35"/>
      <c r="V53" s="35"/>
      <c r="W53" s="35"/>
      <c r="X53" s="35"/>
      <c r="Y53" s="35"/>
      <c r="Z53" s="35"/>
      <c r="AA53" s="35"/>
      <c r="AB53" s="35"/>
      <c r="AC53" s="35"/>
      <c r="AD53" s="35"/>
      <c r="AE53" s="35"/>
    </row>
    <row r="54" spans="1:47" s="2" customFormat="1" ht="27.95" customHeight="1">
      <c r="A54" s="35"/>
      <c r="B54" s="36"/>
      <c r="C54" s="30" t="s">
        <v>25</v>
      </c>
      <c r="D54" s="37"/>
      <c r="E54" s="37"/>
      <c r="F54" s="28" t="str">
        <f>E15</f>
        <v>SOU a PrŠ Kladno - Vrapice</v>
      </c>
      <c r="G54" s="37"/>
      <c r="H54" s="37"/>
      <c r="I54" s="112" t="s">
        <v>31</v>
      </c>
      <c r="J54" s="33" t="str">
        <f>E21</f>
        <v>ARCHIW studio s.r.o.</v>
      </c>
      <c r="K54" s="37"/>
      <c r="L54" s="110"/>
      <c r="S54" s="35"/>
      <c r="T54" s="35"/>
      <c r="U54" s="35"/>
      <c r="V54" s="35"/>
      <c r="W54" s="35"/>
      <c r="X54" s="35"/>
      <c r="Y54" s="35"/>
      <c r="Z54" s="35"/>
      <c r="AA54" s="35"/>
      <c r="AB54" s="35"/>
      <c r="AC54" s="35"/>
      <c r="AD54" s="35"/>
      <c r="AE54" s="35"/>
    </row>
    <row r="55" spans="1:47" s="2" customFormat="1" ht="15.2" customHeight="1">
      <c r="A55" s="35"/>
      <c r="B55" s="36"/>
      <c r="C55" s="30" t="s">
        <v>29</v>
      </c>
      <c r="D55" s="37"/>
      <c r="E55" s="37"/>
      <c r="F55" s="28" t="str">
        <f>IF(E18="","",E18)</f>
        <v>Vyplň údaj</v>
      </c>
      <c r="G55" s="37"/>
      <c r="H55" s="37"/>
      <c r="I55" s="112" t="s">
        <v>34</v>
      </c>
      <c r="J55" s="33" t="str">
        <f>E24</f>
        <v xml:space="preserve"> </v>
      </c>
      <c r="K55" s="37"/>
      <c r="L55" s="110"/>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109"/>
      <c r="J56" s="37"/>
      <c r="K56" s="37"/>
      <c r="L56" s="110"/>
      <c r="S56" s="35"/>
      <c r="T56" s="35"/>
      <c r="U56" s="35"/>
      <c r="V56" s="35"/>
      <c r="W56" s="35"/>
      <c r="X56" s="35"/>
      <c r="Y56" s="35"/>
      <c r="Z56" s="35"/>
      <c r="AA56" s="35"/>
      <c r="AB56" s="35"/>
      <c r="AC56" s="35"/>
      <c r="AD56" s="35"/>
      <c r="AE56" s="35"/>
    </row>
    <row r="57" spans="1:47" s="2" customFormat="1" ht="29.25" customHeight="1">
      <c r="A57" s="35"/>
      <c r="B57" s="36"/>
      <c r="C57" s="141" t="s">
        <v>102</v>
      </c>
      <c r="D57" s="142"/>
      <c r="E57" s="142"/>
      <c r="F57" s="142"/>
      <c r="G57" s="142"/>
      <c r="H57" s="142"/>
      <c r="I57" s="143"/>
      <c r="J57" s="144" t="s">
        <v>103</v>
      </c>
      <c r="K57" s="142"/>
      <c r="L57" s="110"/>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109"/>
      <c r="J58" s="37"/>
      <c r="K58" s="37"/>
      <c r="L58" s="110"/>
      <c r="S58" s="35"/>
      <c r="T58" s="35"/>
      <c r="U58" s="35"/>
      <c r="V58" s="35"/>
      <c r="W58" s="35"/>
      <c r="X58" s="35"/>
      <c r="Y58" s="35"/>
      <c r="Z58" s="35"/>
      <c r="AA58" s="35"/>
      <c r="AB58" s="35"/>
      <c r="AC58" s="35"/>
      <c r="AD58" s="35"/>
      <c r="AE58" s="35"/>
    </row>
    <row r="59" spans="1:47" s="2" customFormat="1" ht="22.9" customHeight="1">
      <c r="A59" s="35"/>
      <c r="B59" s="36"/>
      <c r="C59" s="145" t="s">
        <v>70</v>
      </c>
      <c r="D59" s="37"/>
      <c r="E59" s="37"/>
      <c r="F59" s="37"/>
      <c r="G59" s="37"/>
      <c r="H59" s="37"/>
      <c r="I59" s="109"/>
      <c r="J59" s="78">
        <f>J97</f>
        <v>0</v>
      </c>
      <c r="K59" s="37"/>
      <c r="L59" s="110"/>
      <c r="S59" s="35"/>
      <c r="T59" s="35"/>
      <c r="U59" s="35"/>
      <c r="V59" s="35"/>
      <c r="W59" s="35"/>
      <c r="X59" s="35"/>
      <c r="Y59" s="35"/>
      <c r="Z59" s="35"/>
      <c r="AA59" s="35"/>
      <c r="AB59" s="35"/>
      <c r="AC59" s="35"/>
      <c r="AD59" s="35"/>
      <c r="AE59" s="35"/>
      <c r="AU59" s="18" t="s">
        <v>104</v>
      </c>
    </row>
    <row r="60" spans="1:47" s="9" customFormat="1" ht="24.95" customHeight="1">
      <c r="B60" s="146"/>
      <c r="C60" s="147"/>
      <c r="D60" s="148" t="s">
        <v>2559</v>
      </c>
      <c r="E60" s="149"/>
      <c r="F60" s="149"/>
      <c r="G60" s="149"/>
      <c r="H60" s="149"/>
      <c r="I60" s="150"/>
      <c r="J60" s="151">
        <f>J98</f>
        <v>0</v>
      </c>
      <c r="K60" s="147"/>
      <c r="L60" s="152"/>
    </row>
    <row r="61" spans="1:47" s="10" customFormat="1" ht="19.899999999999999" customHeight="1">
      <c r="B61" s="153"/>
      <c r="C61" s="154"/>
      <c r="D61" s="155" t="s">
        <v>2560</v>
      </c>
      <c r="E61" s="156"/>
      <c r="F61" s="156"/>
      <c r="G61" s="156"/>
      <c r="H61" s="156"/>
      <c r="I61" s="157"/>
      <c r="J61" s="158">
        <f>J102</f>
        <v>0</v>
      </c>
      <c r="K61" s="154"/>
      <c r="L61" s="159"/>
    </row>
    <row r="62" spans="1:47" s="10" customFormat="1" ht="19.899999999999999" customHeight="1">
      <c r="B62" s="153"/>
      <c r="C62" s="154"/>
      <c r="D62" s="155" t="s">
        <v>2561</v>
      </c>
      <c r="E62" s="156"/>
      <c r="F62" s="156"/>
      <c r="G62" s="156"/>
      <c r="H62" s="156"/>
      <c r="I62" s="157"/>
      <c r="J62" s="158">
        <f>J145</f>
        <v>0</v>
      </c>
      <c r="K62" s="154"/>
      <c r="L62" s="159"/>
    </row>
    <row r="63" spans="1:47" s="9" customFormat="1" ht="24.95" customHeight="1">
      <c r="B63" s="146"/>
      <c r="C63" s="147"/>
      <c r="D63" s="148" t="s">
        <v>2562</v>
      </c>
      <c r="E63" s="149"/>
      <c r="F63" s="149"/>
      <c r="G63" s="149"/>
      <c r="H63" s="149"/>
      <c r="I63" s="150"/>
      <c r="J63" s="151">
        <f>J154</f>
        <v>0</v>
      </c>
      <c r="K63" s="147"/>
      <c r="L63" s="152"/>
    </row>
    <row r="64" spans="1:47" s="10" customFormat="1" ht="19.899999999999999" customHeight="1">
      <c r="B64" s="153"/>
      <c r="C64" s="154"/>
      <c r="D64" s="155" t="s">
        <v>2563</v>
      </c>
      <c r="E64" s="156"/>
      <c r="F64" s="156"/>
      <c r="G64" s="156"/>
      <c r="H64" s="156"/>
      <c r="I64" s="157"/>
      <c r="J64" s="158">
        <f>J155</f>
        <v>0</v>
      </c>
      <c r="K64" s="154"/>
      <c r="L64" s="159"/>
    </row>
    <row r="65" spans="1:31" s="10" customFormat="1" ht="19.899999999999999" customHeight="1">
      <c r="B65" s="153"/>
      <c r="C65" s="154"/>
      <c r="D65" s="155" t="s">
        <v>2564</v>
      </c>
      <c r="E65" s="156"/>
      <c r="F65" s="156"/>
      <c r="G65" s="156"/>
      <c r="H65" s="156"/>
      <c r="I65" s="157"/>
      <c r="J65" s="158">
        <f>J168</f>
        <v>0</v>
      </c>
      <c r="K65" s="154"/>
      <c r="L65" s="159"/>
    </row>
    <row r="66" spans="1:31" s="9" customFormat="1" ht="24.95" customHeight="1">
      <c r="B66" s="146"/>
      <c r="C66" s="147"/>
      <c r="D66" s="148" t="s">
        <v>2565</v>
      </c>
      <c r="E66" s="149"/>
      <c r="F66" s="149"/>
      <c r="G66" s="149"/>
      <c r="H66" s="149"/>
      <c r="I66" s="150"/>
      <c r="J66" s="151">
        <f>J171</f>
        <v>0</v>
      </c>
      <c r="K66" s="147"/>
      <c r="L66" s="152"/>
    </row>
    <row r="67" spans="1:31" s="10" customFormat="1" ht="19.899999999999999" customHeight="1">
      <c r="B67" s="153"/>
      <c r="C67" s="154"/>
      <c r="D67" s="155" t="s">
        <v>2566</v>
      </c>
      <c r="E67" s="156"/>
      <c r="F67" s="156"/>
      <c r="G67" s="156"/>
      <c r="H67" s="156"/>
      <c r="I67" s="157"/>
      <c r="J67" s="158">
        <f>J172</f>
        <v>0</v>
      </c>
      <c r="K67" s="154"/>
      <c r="L67" s="159"/>
    </row>
    <row r="68" spans="1:31" s="10" customFormat="1" ht="19.899999999999999" customHeight="1">
      <c r="B68" s="153"/>
      <c r="C68" s="154"/>
      <c r="D68" s="155" t="s">
        <v>2566</v>
      </c>
      <c r="E68" s="156"/>
      <c r="F68" s="156"/>
      <c r="G68" s="156"/>
      <c r="H68" s="156"/>
      <c r="I68" s="157"/>
      <c r="J68" s="158">
        <f>J191</f>
        <v>0</v>
      </c>
      <c r="K68" s="154"/>
      <c r="L68" s="159"/>
    </row>
    <row r="69" spans="1:31" s="9" customFormat="1" ht="24.95" customHeight="1">
      <c r="B69" s="146"/>
      <c r="C69" s="147"/>
      <c r="D69" s="148" t="s">
        <v>2567</v>
      </c>
      <c r="E69" s="149"/>
      <c r="F69" s="149"/>
      <c r="G69" s="149"/>
      <c r="H69" s="149"/>
      <c r="I69" s="150"/>
      <c r="J69" s="151">
        <f>J211</f>
        <v>0</v>
      </c>
      <c r="K69" s="147"/>
      <c r="L69" s="152"/>
    </row>
    <row r="70" spans="1:31" s="10" customFormat="1" ht="19.899999999999999" customHeight="1">
      <c r="B70" s="153"/>
      <c r="C70" s="154"/>
      <c r="D70" s="155" t="s">
        <v>2568</v>
      </c>
      <c r="E70" s="156"/>
      <c r="F70" s="156"/>
      <c r="G70" s="156"/>
      <c r="H70" s="156"/>
      <c r="I70" s="157"/>
      <c r="J70" s="158">
        <f>J212</f>
        <v>0</v>
      </c>
      <c r="K70" s="154"/>
      <c r="L70" s="159"/>
    </row>
    <row r="71" spans="1:31" s="10" customFormat="1" ht="19.899999999999999" customHeight="1">
      <c r="B71" s="153"/>
      <c r="C71" s="154"/>
      <c r="D71" s="155" t="s">
        <v>2569</v>
      </c>
      <c r="E71" s="156"/>
      <c r="F71" s="156"/>
      <c r="G71" s="156"/>
      <c r="H71" s="156"/>
      <c r="I71" s="157"/>
      <c r="J71" s="158">
        <f>J219</f>
        <v>0</v>
      </c>
      <c r="K71" s="154"/>
      <c r="L71" s="159"/>
    </row>
    <row r="72" spans="1:31" s="10" customFormat="1" ht="19.899999999999999" customHeight="1">
      <c r="B72" s="153"/>
      <c r="C72" s="154"/>
      <c r="D72" s="155" t="s">
        <v>2570</v>
      </c>
      <c r="E72" s="156"/>
      <c r="F72" s="156"/>
      <c r="G72" s="156"/>
      <c r="H72" s="156"/>
      <c r="I72" s="157"/>
      <c r="J72" s="158">
        <f>J226</f>
        <v>0</v>
      </c>
      <c r="K72" s="154"/>
      <c r="L72" s="159"/>
    </row>
    <row r="73" spans="1:31" s="10" customFormat="1" ht="19.899999999999999" customHeight="1">
      <c r="B73" s="153"/>
      <c r="C73" s="154"/>
      <c r="D73" s="155" t="s">
        <v>2571</v>
      </c>
      <c r="E73" s="156"/>
      <c r="F73" s="156"/>
      <c r="G73" s="156"/>
      <c r="H73" s="156"/>
      <c r="I73" s="157"/>
      <c r="J73" s="158">
        <f>J233</f>
        <v>0</v>
      </c>
      <c r="K73" s="154"/>
      <c r="L73" s="159"/>
    </row>
    <row r="74" spans="1:31" s="9" customFormat="1" ht="24.95" customHeight="1">
      <c r="B74" s="146"/>
      <c r="C74" s="147"/>
      <c r="D74" s="148" t="s">
        <v>2572</v>
      </c>
      <c r="E74" s="149"/>
      <c r="F74" s="149"/>
      <c r="G74" s="149"/>
      <c r="H74" s="149"/>
      <c r="I74" s="150"/>
      <c r="J74" s="151">
        <f>J236</f>
        <v>0</v>
      </c>
      <c r="K74" s="147"/>
      <c r="L74" s="152"/>
    </row>
    <row r="75" spans="1:31" s="10" customFormat="1" ht="19.899999999999999" customHeight="1">
      <c r="B75" s="153"/>
      <c r="C75" s="154"/>
      <c r="D75" s="155" t="s">
        <v>2573</v>
      </c>
      <c r="E75" s="156"/>
      <c r="F75" s="156"/>
      <c r="G75" s="156"/>
      <c r="H75" s="156"/>
      <c r="I75" s="157"/>
      <c r="J75" s="158">
        <f>J237</f>
        <v>0</v>
      </c>
      <c r="K75" s="154"/>
      <c r="L75" s="159"/>
    </row>
    <row r="76" spans="1:31" s="10" customFormat="1" ht="19.899999999999999" customHeight="1">
      <c r="B76" s="153"/>
      <c r="C76" s="154"/>
      <c r="D76" s="155" t="s">
        <v>2574</v>
      </c>
      <c r="E76" s="156"/>
      <c r="F76" s="156"/>
      <c r="G76" s="156"/>
      <c r="H76" s="156"/>
      <c r="I76" s="157"/>
      <c r="J76" s="158">
        <f>J240</f>
        <v>0</v>
      </c>
      <c r="K76" s="154"/>
      <c r="L76" s="159"/>
    </row>
    <row r="77" spans="1:31" s="9" customFormat="1" ht="24.95" customHeight="1">
      <c r="B77" s="146"/>
      <c r="C77" s="147"/>
      <c r="D77" s="148" t="s">
        <v>2575</v>
      </c>
      <c r="E77" s="149"/>
      <c r="F77" s="149"/>
      <c r="G77" s="149"/>
      <c r="H77" s="149"/>
      <c r="I77" s="150"/>
      <c r="J77" s="151">
        <f>J247</f>
        <v>0</v>
      </c>
      <c r="K77" s="147"/>
      <c r="L77" s="152"/>
    </row>
    <row r="78" spans="1:31" s="2" customFormat="1" ht="21.75" customHeight="1">
      <c r="A78" s="35"/>
      <c r="B78" s="36"/>
      <c r="C78" s="37"/>
      <c r="D78" s="37"/>
      <c r="E78" s="37"/>
      <c r="F78" s="37"/>
      <c r="G78" s="37"/>
      <c r="H78" s="37"/>
      <c r="I78" s="109"/>
      <c r="J78" s="37"/>
      <c r="K78" s="37"/>
      <c r="L78" s="110"/>
      <c r="S78" s="35"/>
      <c r="T78" s="35"/>
      <c r="U78" s="35"/>
      <c r="V78" s="35"/>
      <c r="W78" s="35"/>
      <c r="X78" s="35"/>
      <c r="Y78" s="35"/>
      <c r="Z78" s="35"/>
      <c r="AA78" s="35"/>
      <c r="AB78" s="35"/>
      <c r="AC78" s="35"/>
      <c r="AD78" s="35"/>
      <c r="AE78" s="35"/>
    </row>
    <row r="79" spans="1:31" s="2" customFormat="1" ht="6.95" customHeight="1">
      <c r="A79" s="35"/>
      <c r="B79" s="48"/>
      <c r="C79" s="49"/>
      <c r="D79" s="49"/>
      <c r="E79" s="49"/>
      <c r="F79" s="49"/>
      <c r="G79" s="49"/>
      <c r="H79" s="49"/>
      <c r="I79" s="137"/>
      <c r="J79" s="49"/>
      <c r="K79" s="49"/>
      <c r="L79" s="110"/>
      <c r="S79" s="35"/>
      <c r="T79" s="35"/>
      <c r="U79" s="35"/>
      <c r="V79" s="35"/>
      <c r="W79" s="35"/>
      <c r="X79" s="35"/>
      <c r="Y79" s="35"/>
      <c r="Z79" s="35"/>
      <c r="AA79" s="35"/>
      <c r="AB79" s="35"/>
      <c r="AC79" s="35"/>
      <c r="AD79" s="35"/>
      <c r="AE79" s="35"/>
    </row>
    <row r="83" spans="1:31" s="2" customFormat="1" ht="6.95" customHeight="1">
      <c r="A83" s="35"/>
      <c r="B83" s="50"/>
      <c r="C83" s="51"/>
      <c r="D83" s="51"/>
      <c r="E83" s="51"/>
      <c r="F83" s="51"/>
      <c r="G83" s="51"/>
      <c r="H83" s="51"/>
      <c r="I83" s="140"/>
      <c r="J83" s="51"/>
      <c r="K83" s="51"/>
      <c r="L83" s="110"/>
      <c r="S83" s="35"/>
      <c r="T83" s="35"/>
      <c r="U83" s="35"/>
      <c r="V83" s="35"/>
      <c r="W83" s="35"/>
      <c r="X83" s="35"/>
      <c r="Y83" s="35"/>
      <c r="Z83" s="35"/>
      <c r="AA83" s="35"/>
      <c r="AB83" s="35"/>
      <c r="AC83" s="35"/>
      <c r="AD83" s="35"/>
      <c r="AE83" s="35"/>
    </row>
    <row r="84" spans="1:31" s="2" customFormat="1" ht="24.95" customHeight="1">
      <c r="A84" s="35"/>
      <c r="B84" s="36"/>
      <c r="C84" s="24" t="s">
        <v>131</v>
      </c>
      <c r="D84" s="37"/>
      <c r="E84" s="37"/>
      <c r="F84" s="37"/>
      <c r="G84" s="37"/>
      <c r="H84" s="37"/>
      <c r="I84" s="109"/>
      <c r="J84" s="37"/>
      <c r="K84" s="37"/>
      <c r="L84" s="110"/>
      <c r="S84" s="35"/>
      <c r="T84" s="35"/>
      <c r="U84" s="35"/>
      <c r="V84" s="35"/>
      <c r="W84" s="35"/>
      <c r="X84" s="35"/>
      <c r="Y84" s="35"/>
      <c r="Z84" s="35"/>
      <c r="AA84" s="35"/>
      <c r="AB84" s="35"/>
      <c r="AC84" s="35"/>
      <c r="AD84" s="35"/>
      <c r="AE84" s="35"/>
    </row>
    <row r="85" spans="1:31" s="2" customFormat="1" ht="6.95" customHeight="1">
      <c r="A85" s="35"/>
      <c r="B85" s="36"/>
      <c r="C85" s="37"/>
      <c r="D85" s="37"/>
      <c r="E85" s="37"/>
      <c r="F85" s="37"/>
      <c r="G85" s="37"/>
      <c r="H85" s="37"/>
      <c r="I85" s="109"/>
      <c r="J85" s="37"/>
      <c r="K85" s="37"/>
      <c r="L85" s="110"/>
      <c r="S85" s="35"/>
      <c r="T85" s="35"/>
      <c r="U85" s="35"/>
      <c r="V85" s="35"/>
      <c r="W85" s="35"/>
      <c r="X85" s="35"/>
      <c r="Y85" s="35"/>
      <c r="Z85" s="35"/>
      <c r="AA85" s="35"/>
      <c r="AB85" s="35"/>
      <c r="AC85" s="35"/>
      <c r="AD85" s="35"/>
      <c r="AE85" s="35"/>
    </row>
    <row r="86" spans="1:31" s="2" customFormat="1" ht="12" customHeight="1">
      <c r="A86" s="35"/>
      <c r="B86" s="36"/>
      <c r="C86" s="30" t="s">
        <v>16</v>
      </c>
      <c r="D86" s="37"/>
      <c r="E86" s="37"/>
      <c r="F86" s="37"/>
      <c r="G86" s="37"/>
      <c r="H86" s="37"/>
      <c r="I86" s="109"/>
      <c r="J86" s="37"/>
      <c r="K86" s="37"/>
      <c r="L86" s="110"/>
      <c r="S86" s="35"/>
      <c r="T86" s="35"/>
      <c r="U86" s="35"/>
      <c r="V86" s="35"/>
      <c r="W86" s="35"/>
      <c r="X86" s="35"/>
      <c r="Y86" s="35"/>
      <c r="Z86" s="35"/>
      <c r="AA86" s="35"/>
      <c r="AB86" s="35"/>
      <c r="AC86" s="35"/>
      <c r="AD86" s="35"/>
      <c r="AE86" s="35"/>
    </row>
    <row r="87" spans="1:31" s="2" customFormat="1" ht="16.5" customHeight="1">
      <c r="A87" s="35"/>
      <c r="B87" s="36"/>
      <c r="C87" s="37"/>
      <c r="D87" s="37"/>
      <c r="E87" s="379" t="str">
        <f>E7</f>
        <v>Modernizace a rozšíření prostor SPC Kladno - Vrapice</v>
      </c>
      <c r="F87" s="380"/>
      <c r="G87" s="380"/>
      <c r="H87" s="380"/>
      <c r="I87" s="109"/>
      <c r="J87" s="37"/>
      <c r="K87" s="37"/>
      <c r="L87" s="110"/>
      <c r="S87" s="35"/>
      <c r="T87" s="35"/>
      <c r="U87" s="35"/>
      <c r="V87" s="35"/>
      <c r="W87" s="35"/>
      <c r="X87" s="35"/>
      <c r="Y87" s="35"/>
      <c r="Z87" s="35"/>
      <c r="AA87" s="35"/>
      <c r="AB87" s="35"/>
      <c r="AC87" s="35"/>
      <c r="AD87" s="35"/>
      <c r="AE87" s="35"/>
    </row>
    <row r="88" spans="1:31" s="2" customFormat="1" ht="12" customHeight="1">
      <c r="A88" s="35"/>
      <c r="B88" s="36"/>
      <c r="C88" s="30" t="s">
        <v>99</v>
      </c>
      <c r="D88" s="37"/>
      <c r="E88" s="37"/>
      <c r="F88" s="37"/>
      <c r="G88" s="37"/>
      <c r="H88" s="37"/>
      <c r="I88" s="109"/>
      <c r="J88" s="37"/>
      <c r="K88" s="37"/>
      <c r="L88" s="110"/>
      <c r="S88" s="35"/>
      <c r="T88" s="35"/>
      <c r="U88" s="35"/>
      <c r="V88" s="35"/>
      <c r="W88" s="35"/>
      <c r="X88" s="35"/>
      <c r="Y88" s="35"/>
      <c r="Z88" s="35"/>
      <c r="AA88" s="35"/>
      <c r="AB88" s="35"/>
      <c r="AC88" s="35"/>
      <c r="AD88" s="35"/>
      <c r="AE88" s="35"/>
    </row>
    <row r="89" spans="1:31" s="2" customFormat="1" ht="16.5" customHeight="1">
      <c r="A89" s="35"/>
      <c r="B89" s="36"/>
      <c r="C89" s="37"/>
      <c r="D89" s="37"/>
      <c r="E89" s="352" t="str">
        <f>E9</f>
        <v>D1.4 - Vytápění</v>
      </c>
      <c r="F89" s="381"/>
      <c r="G89" s="381"/>
      <c r="H89" s="381"/>
      <c r="I89" s="109"/>
      <c r="J89" s="37"/>
      <c r="K89" s="37"/>
      <c r="L89" s="110"/>
      <c r="S89" s="35"/>
      <c r="T89" s="35"/>
      <c r="U89" s="35"/>
      <c r="V89" s="35"/>
      <c r="W89" s="35"/>
      <c r="X89" s="35"/>
      <c r="Y89" s="35"/>
      <c r="Z89" s="35"/>
      <c r="AA89" s="35"/>
      <c r="AB89" s="35"/>
      <c r="AC89" s="35"/>
      <c r="AD89" s="35"/>
      <c r="AE89" s="35"/>
    </row>
    <row r="90" spans="1:31" s="2" customFormat="1" ht="6.95" customHeight="1">
      <c r="A90" s="35"/>
      <c r="B90" s="36"/>
      <c r="C90" s="37"/>
      <c r="D90" s="37"/>
      <c r="E90" s="37"/>
      <c r="F90" s="37"/>
      <c r="G90" s="37"/>
      <c r="H90" s="37"/>
      <c r="I90" s="109"/>
      <c r="J90" s="37"/>
      <c r="K90" s="37"/>
      <c r="L90" s="110"/>
      <c r="S90" s="35"/>
      <c r="T90" s="35"/>
      <c r="U90" s="35"/>
      <c r="V90" s="35"/>
      <c r="W90" s="35"/>
      <c r="X90" s="35"/>
      <c r="Y90" s="35"/>
      <c r="Z90" s="35"/>
      <c r="AA90" s="35"/>
      <c r="AB90" s="35"/>
      <c r="AC90" s="35"/>
      <c r="AD90" s="35"/>
      <c r="AE90" s="35"/>
    </row>
    <row r="91" spans="1:31" s="2" customFormat="1" ht="12" customHeight="1">
      <c r="A91" s="35"/>
      <c r="B91" s="36"/>
      <c r="C91" s="30" t="s">
        <v>21</v>
      </c>
      <c r="D91" s="37"/>
      <c r="E91" s="37"/>
      <c r="F91" s="28" t="str">
        <f>F12</f>
        <v>Josefa Jílka 1202, Kladno - Švermov</v>
      </c>
      <c r="G91" s="37"/>
      <c r="H91" s="37"/>
      <c r="I91" s="112" t="s">
        <v>23</v>
      </c>
      <c r="J91" s="60" t="str">
        <f>IF(J12="","",J12)</f>
        <v>15. 3. 2019</v>
      </c>
      <c r="K91" s="37"/>
      <c r="L91" s="110"/>
      <c r="S91" s="35"/>
      <c r="T91" s="35"/>
      <c r="U91" s="35"/>
      <c r="V91" s="35"/>
      <c r="W91" s="35"/>
      <c r="X91" s="35"/>
      <c r="Y91" s="35"/>
      <c r="Z91" s="35"/>
      <c r="AA91" s="35"/>
      <c r="AB91" s="35"/>
      <c r="AC91" s="35"/>
      <c r="AD91" s="35"/>
      <c r="AE91" s="35"/>
    </row>
    <row r="92" spans="1:31" s="2" customFormat="1" ht="6.95" customHeight="1">
      <c r="A92" s="35"/>
      <c r="B92" s="36"/>
      <c r="C92" s="37"/>
      <c r="D92" s="37"/>
      <c r="E92" s="37"/>
      <c r="F92" s="37"/>
      <c r="G92" s="37"/>
      <c r="H92" s="37"/>
      <c r="I92" s="109"/>
      <c r="J92" s="37"/>
      <c r="K92" s="37"/>
      <c r="L92" s="110"/>
      <c r="S92" s="35"/>
      <c r="T92" s="35"/>
      <c r="U92" s="35"/>
      <c r="V92" s="35"/>
      <c r="W92" s="35"/>
      <c r="X92" s="35"/>
      <c r="Y92" s="35"/>
      <c r="Z92" s="35"/>
      <c r="AA92" s="35"/>
      <c r="AB92" s="35"/>
      <c r="AC92" s="35"/>
      <c r="AD92" s="35"/>
      <c r="AE92" s="35"/>
    </row>
    <row r="93" spans="1:31" s="2" customFormat="1" ht="27.95" customHeight="1">
      <c r="A93" s="35"/>
      <c r="B93" s="36"/>
      <c r="C93" s="30" t="s">
        <v>25</v>
      </c>
      <c r="D93" s="37"/>
      <c r="E93" s="37"/>
      <c r="F93" s="28" t="str">
        <f>E15</f>
        <v>SOU a PrŠ Kladno - Vrapice</v>
      </c>
      <c r="G93" s="37"/>
      <c r="H93" s="37"/>
      <c r="I93" s="112" t="s">
        <v>31</v>
      </c>
      <c r="J93" s="33" t="str">
        <f>E21</f>
        <v>ARCHIW studio s.r.o.</v>
      </c>
      <c r="K93" s="37"/>
      <c r="L93" s="110"/>
      <c r="S93" s="35"/>
      <c r="T93" s="35"/>
      <c r="U93" s="35"/>
      <c r="V93" s="35"/>
      <c r="W93" s="35"/>
      <c r="X93" s="35"/>
      <c r="Y93" s="35"/>
      <c r="Z93" s="35"/>
      <c r="AA93" s="35"/>
      <c r="AB93" s="35"/>
      <c r="AC93" s="35"/>
      <c r="AD93" s="35"/>
      <c r="AE93" s="35"/>
    </row>
    <row r="94" spans="1:31" s="2" customFormat="1" ht="15.2" customHeight="1">
      <c r="A94" s="35"/>
      <c r="B94" s="36"/>
      <c r="C94" s="30" t="s">
        <v>29</v>
      </c>
      <c r="D94" s="37"/>
      <c r="E94" s="37"/>
      <c r="F94" s="28" t="str">
        <f>IF(E18="","",E18)</f>
        <v>Vyplň údaj</v>
      </c>
      <c r="G94" s="37"/>
      <c r="H94" s="37"/>
      <c r="I94" s="112" t="s">
        <v>34</v>
      </c>
      <c r="J94" s="33" t="str">
        <f>E24</f>
        <v xml:space="preserve"> </v>
      </c>
      <c r="K94" s="37"/>
      <c r="L94" s="110"/>
      <c r="S94" s="35"/>
      <c r="T94" s="35"/>
      <c r="U94" s="35"/>
      <c r="V94" s="35"/>
      <c r="W94" s="35"/>
      <c r="X94" s="35"/>
      <c r="Y94" s="35"/>
      <c r="Z94" s="35"/>
      <c r="AA94" s="35"/>
      <c r="AB94" s="35"/>
      <c r="AC94" s="35"/>
      <c r="AD94" s="35"/>
      <c r="AE94" s="35"/>
    </row>
    <row r="95" spans="1:31" s="2" customFormat="1" ht="10.35" customHeight="1">
      <c r="A95" s="35"/>
      <c r="B95" s="36"/>
      <c r="C95" s="37"/>
      <c r="D95" s="37"/>
      <c r="E95" s="37"/>
      <c r="F95" s="37"/>
      <c r="G95" s="37"/>
      <c r="H95" s="37"/>
      <c r="I95" s="109"/>
      <c r="J95" s="37"/>
      <c r="K95" s="37"/>
      <c r="L95" s="110"/>
      <c r="S95" s="35"/>
      <c r="T95" s="35"/>
      <c r="U95" s="35"/>
      <c r="V95" s="35"/>
      <c r="W95" s="35"/>
      <c r="X95" s="35"/>
      <c r="Y95" s="35"/>
      <c r="Z95" s="35"/>
      <c r="AA95" s="35"/>
      <c r="AB95" s="35"/>
      <c r="AC95" s="35"/>
      <c r="AD95" s="35"/>
      <c r="AE95" s="35"/>
    </row>
    <row r="96" spans="1:31" s="11" customFormat="1" ht="29.25" customHeight="1">
      <c r="A96" s="160"/>
      <c r="B96" s="161"/>
      <c r="C96" s="162" t="s">
        <v>132</v>
      </c>
      <c r="D96" s="163" t="s">
        <v>57</v>
      </c>
      <c r="E96" s="163" t="s">
        <v>53</v>
      </c>
      <c r="F96" s="163" t="s">
        <v>54</v>
      </c>
      <c r="G96" s="163" t="s">
        <v>133</v>
      </c>
      <c r="H96" s="163" t="s">
        <v>134</v>
      </c>
      <c r="I96" s="164" t="s">
        <v>135</v>
      </c>
      <c r="J96" s="163" t="s">
        <v>103</v>
      </c>
      <c r="K96" s="165" t="s">
        <v>136</v>
      </c>
      <c r="L96" s="166"/>
      <c r="M96" s="69" t="s">
        <v>19</v>
      </c>
      <c r="N96" s="70" t="s">
        <v>42</v>
      </c>
      <c r="O96" s="70" t="s">
        <v>137</v>
      </c>
      <c r="P96" s="70" t="s">
        <v>138</v>
      </c>
      <c r="Q96" s="70" t="s">
        <v>139</v>
      </c>
      <c r="R96" s="70" t="s">
        <v>140</v>
      </c>
      <c r="S96" s="70" t="s">
        <v>141</v>
      </c>
      <c r="T96" s="71" t="s">
        <v>142</v>
      </c>
      <c r="U96" s="160"/>
      <c r="V96" s="160"/>
      <c r="W96" s="160"/>
      <c r="X96" s="160"/>
      <c r="Y96" s="160"/>
      <c r="Z96" s="160"/>
      <c r="AA96" s="160"/>
      <c r="AB96" s="160"/>
      <c r="AC96" s="160"/>
      <c r="AD96" s="160"/>
      <c r="AE96" s="160"/>
    </row>
    <row r="97" spans="1:65" s="2" customFormat="1" ht="22.9" customHeight="1">
      <c r="A97" s="35"/>
      <c r="B97" s="36"/>
      <c r="C97" s="76" t="s">
        <v>143</v>
      </c>
      <c r="D97" s="37"/>
      <c r="E97" s="37"/>
      <c r="F97" s="37"/>
      <c r="G97" s="37"/>
      <c r="H97" s="37"/>
      <c r="I97" s="109"/>
      <c r="J97" s="167">
        <f>BK97</f>
        <v>0</v>
      </c>
      <c r="K97" s="37"/>
      <c r="L97" s="40"/>
      <c r="M97" s="72"/>
      <c r="N97" s="168"/>
      <c r="O97" s="73"/>
      <c r="P97" s="169">
        <f>P98+P154+P171+P211+P236+P247</f>
        <v>0</v>
      </c>
      <c r="Q97" s="73"/>
      <c r="R97" s="169">
        <f>R98+R154+R171+R211+R236+R247</f>
        <v>0</v>
      </c>
      <c r="S97" s="73"/>
      <c r="T97" s="170">
        <f>T98+T154+T171+T211+T236+T247</f>
        <v>0</v>
      </c>
      <c r="U97" s="35"/>
      <c r="V97" s="35"/>
      <c r="W97" s="35"/>
      <c r="X97" s="35"/>
      <c r="Y97" s="35"/>
      <c r="Z97" s="35"/>
      <c r="AA97" s="35"/>
      <c r="AB97" s="35"/>
      <c r="AC97" s="35"/>
      <c r="AD97" s="35"/>
      <c r="AE97" s="35"/>
      <c r="AT97" s="18" t="s">
        <v>71</v>
      </c>
      <c r="AU97" s="18" t="s">
        <v>104</v>
      </c>
      <c r="BK97" s="171">
        <f>BK98+BK154+BK171+BK211+BK236+BK247</f>
        <v>0</v>
      </c>
    </row>
    <row r="98" spans="1:65" s="12" customFormat="1" ht="25.9" customHeight="1">
      <c r="B98" s="172"/>
      <c r="C98" s="173"/>
      <c r="D98" s="174" t="s">
        <v>71</v>
      </c>
      <c r="E98" s="175" t="s">
        <v>2576</v>
      </c>
      <c r="F98" s="175" t="s">
        <v>2577</v>
      </c>
      <c r="G98" s="173"/>
      <c r="H98" s="173"/>
      <c r="I98" s="176"/>
      <c r="J98" s="177">
        <f>BK98</f>
        <v>0</v>
      </c>
      <c r="K98" s="173"/>
      <c r="L98" s="178"/>
      <c r="M98" s="179"/>
      <c r="N98" s="180"/>
      <c r="O98" s="180"/>
      <c r="P98" s="181">
        <f>P99+SUM(P100:P102)+P145</f>
        <v>0</v>
      </c>
      <c r="Q98" s="180"/>
      <c r="R98" s="181">
        <f>R99+SUM(R100:R102)+R145</f>
        <v>0</v>
      </c>
      <c r="S98" s="180"/>
      <c r="T98" s="182">
        <f>T99+SUM(T100:T102)+T145</f>
        <v>0</v>
      </c>
      <c r="AR98" s="183" t="s">
        <v>80</v>
      </c>
      <c r="AT98" s="184" t="s">
        <v>71</v>
      </c>
      <c r="AU98" s="184" t="s">
        <v>72</v>
      </c>
      <c r="AY98" s="183" t="s">
        <v>146</v>
      </c>
      <c r="BK98" s="185">
        <f>BK99+SUM(BK100:BK102)+BK145</f>
        <v>0</v>
      </c>
    </row>
    <row r="99" spans="1:65" s="2" customFormat="1" ht="16.5" customHeight="1">
      <c r="A99" s="35"/>
      <c r="B99" s="36"/>
      <c r="C99" s="188" t="s">
        <v>80</v>
      </c>
      <c r="D99" s="188" t="s">
        <v>148</v>
      </c>
      <c r="E99" s="189" t="s">
        <v>2578</v>
      </c>
      <c r="F99" s="190" t="s">
        <v>2579</v>
      </c>
      <c r="G99" s="191" t="s">
        <v>344</v>
      </c>
      <c r="H99" s="192">
        <v>2</v>
      </c>
      <c r="I99" s="193"/>
      <c r="J99" s="194">
        <f>ROUND(I99*H99,2)</f>
        <v>0</v>
      </c>
      <c r="K99" s="190" t="s">
        <v>19</v>
      </c>
      <c r="L99" s="40"/>
      <c r="M99" s="195" t="s">
        <v>19</v>
      </c>
      <c r="N99" s="196" t="s">
        <v>43</v>
      </c>
      <c r="O99" s="65"/>
      <c r="P99" s="197">
        <f>O99*H99</f>
        <v>0</v>
      </c>
      <c r="Q99" s="197">
        <v>0</v>
      </c>
      <c r="R99" s="197">
        <f>Q99*H99</f>
        <v>0</v>
      </c>
      <c r="S99" s="197">
        <v>0</v>
      </c>
      <c r="T99" s="198">
        <f>S99*H99</f>
        <v>0</v>
      </c>
      <c r="U99" s="35"/>
      <c r="V99" s="35"/>
      <c r="W99" s="35"/>
      <c r="X99" s="35"/>
      <c r="Y99" s="35"/>
      <c r="Z99" s="35"/>
      <c r="AA99" s="35"/>
      <c r="AB99" s="35"/>
      <c r="AC99" s="35"/>
      <c r="AD99" s="35"/>
      <c r="AE99" s="35"/>
      <c r="AR99" s="199" t="s">
        <v>153</v>
      </c>
      <c r="AT99" s="199" t="s">
        <v>148</v>
      </c>
      <c r="AU99" s="199" t="s">
        <v>80</v>
      </c>
      <c r="AY99" s="18" t="s">
        <v>146</v>
      </c>
      <c r="BE99" s="200">
        <f>IF(N99="základní",J99,0)</f>
        <v>0</v>
      </c>
      <c r="BF99" s="200">
        <f>IF(N99="snížená",J99,0)</f>
        <v>0</v>
      </c>
      <c r="BG99" s="200">
        <f>IF(N99="zákl. přenesená",J99,0)</f>
        <v>0</v>
      </c>
      <c r="BH99" s="200">
        <f>IF(N99="sníž. přenesená",J99,0)</f>
        <v>0</v>
      </c>
      <c r="BI99" s="200">
        <f>IF(N99="nulová",J99,0)</f>
        <v>0</v>
      </c>
      <c r="BJ99" s="18" t="s">
        <v>80</v>
      </c>
      <c r="BK99" s="200">
        <f>ROUND(I99*H99,2)</f>
        <v>0</v>
      </c>
      <c r="BL99" s="18" t="s">
        <v>153</v>
      </c>
      <c r="BM99" s="199" t="s">
        <v>82</v>
      </c>
    </row>
    <row r="100" spans="1:65" s="2" customFormat="1" ht="11.25">
      <c r="A100" s="35"/>
      <c r="B100" s="36"/>
      <c r="C100" s="37"/>
      <c r="D100" s="201" t="s">
        <v>155</v>
      </c>
      <c r="E100" s="37"/>
      <c r="F100" s="202" t="s">
        <v>2579</v>
      </c>
      <c r="G100" s="37"/>
      <c r="H100" s="37"/>
      <c r="I100" s="109"/>
      <c r="J100" s="37"/>
      <c r="K100" s="37"/>
      <c r="L100" s="40"/>
      <c r="M100" s="203"/>
      <c r="N100" s="204"/>
      <c r="O100" s="65"/>
      <c r="P100" s="65"/>
      <c r="Q100" s="65"/>
      <c r="R100" s="65"/>
      <c r="S100" s="65"/>
      <c r="T100" s="66"/>
      <c r="U100" s="35"/>
      <c r="V100" s="35"/>
      <c r="W100" s="35"/>
      <c r="X100" s="35"/>
      <c r="Y100" s="35"/>
      <c r="Z100" s="35"/>
      <c r="AA100" s="35"/>
      <c r="AB100" s="35"/>
      <c r="AC100" s="35"/>
      <c r="AD100" s="35"/>
      <c r="AE100" s="35"/>
      <c r="AT100" s="18" t="s">
        <v>155</v>
      </c>
      <c r="AU100" s="18" t="s">
        <v>80</v>
      </c>
    </row>
    <row r="101" spans="1:65" s="2" customFormat="1" ht="39">
      <c r="A101" s="35"/>
      <c r="B101" s="36"/>
      <c r="C101" s="37"/>
      <c r="D101" s="201" t="s">
        <v>1190</v>
      </c>
      <c r="E101" s="37"/>
      <c r="F101" s="236" t="s">
        <v>2580</v>
      </c>
      <c r="G101" s="37"/>
      <c r="H101" s="37"/>
      <c r="I101" s="109"/>
      <c r="J101" s="37"/>
      <c r="K101" s="37"/>
      <c r="L101" s="40"/>
      <c r="M101" s="203"/>
      <c r="N101" s="204"/>
      <c r="O101" s="65"/>
      <c r="P101" s="65"/>
      <c r="Q101" s="65"/>
      <c r="R101" s="65"/>
      <c r="S101" s="65"/>
      <c r="T101" s="66"/>
      <c r="U101" s="35"/>
      <c r="V101" s="35"/>
      <c r="W101" s="35"/>
      <c r="X101" s="35"/>
      <c r="Y101" s="35"/>
      <c r="Z101" s="35"/>
      <c r="AA101" s="35"/>
      <c r="AB101" s="35"/>
      <c r="AC101" s="35"/>
      <c r="AD101" s="35"/>
      <c r="AE101" s="35"/>
      <c r="AT101" s="18" t="s">
        <v>1190</v>
      </c>
      <c r="AU101" s="18" t="s">
        <v>80</v>
      </c>
    </row>
    <row r="102" spans="1:65" s="12" customFormat="1" ht="22.9" customHeight="1">
      <c r="B102" s="172"/>
      <c r="C102" s="173"/>
      <c r="D102" s="174" t="s">
        <v>71</v>
      </c>
      <c r="E102" s="186" t="s">
        <v>2581</v>
      </c>
      <c r="F102" s="186" t="s">
        <v>2582</v>
      </c>
      <c r="G102" s="173"/>
      <c r="H102" s="173"/>
      <c r="I102" s="176"/>
      <c r="J102" s="187">
        <f>BK102</f>
        <v>0</v>
      </c>
      <c r="K102" s="173"/>
      <c r="L102" s="178"/>
      <c r="M102" s="179"/>
      <c r="N102" s="180"/>
      <c r="O102" s="180"/>
      <c r="P102" s="181">
        <f>SUM(P103:P144)</f>
        <v>0</v>
      </c>
      <c r="Q102" s="180"/>
      <c r="R102" s="181">
        <f>SUM(R103:R144)</f>
        <v>0</v>
      </c>
      <c r="S102" s="180"/>
      <c r="T102" s="182">
        <f>SUM(T103:T144)</f>
        <v>0</v>
      </c>
      <c r="AR102" s="183" t="s">
        <v>80</v>
      </c>
      <c r="AT102" s="184" t="s">
        <v>71</v>
      </c>
      <c r="AU102" s="184" t="s">
        <v>80</v>
      </c>
      <c r="AY102" s="183" t="s">
        <v>146</v>
      </c>
      <c r="BK102" s="185">
        <f>SUM(BK103:BK144)</f>
        <v>0</v>
      </c>
    </row>
    <row r="103" spans="1:65" s="2" customFormat="1" ht="16.5" customHeight="1">
      <c r="A103" s="35"/>
      <c r="B103" s="36"/>
      <c r="C103" s="188" t="s">
        <v>82</v>
      </c>
      <c r="D103" s="188" t="s">
        <v>148</v>
      </c>
      <c r="E103" s="189" t="s">
        <v>2583</v>
      </c>
      <c r="F103" s="190" t="s">
        <v>2584</v>
      </c>
      <c r="G103" s="191" t="s">
        <v>2585</v>
      </c>
      <c r="H103" s="192">
        <v>2</v>
      </c>
      <c r="I103" s="193"/>
      <c r="J103" s="194">
        <f>ROUND(I103*H103,2)</f>
        <v>0</v>
      </c>
      <c r="K103" s="190" t="s">
        <v>19</v>
      </c>
      <c r="L103" s="40"/>
      <c r="M103" s="195" t="s">
        <v>19</v>
      </c>
      <c r="N103" s="196" t="s">
        <v>43</v>
      </c>
      <c r="O103" s="65"/>
      <c r="P103" s="197">
        <f>O103*H103</f>
        <v>0</v>
      </c>
      <c r="Q103" s="197">
        <v>0</v>
      </c>
      <c r="R103" s="197">
        <f>Q103*H103</f>
        <v>0</v>
      </c>
      <c r="S103" s="197">
        <v>0</v>
      </c>
      <c r="T103" s="198">
        <f>S103*H103</f>
        <v>0</v>
      </c>
      <c r="U103" s="35"/>
      <c r="V103" s="35"/>
      <c r="W103" s="35"/>
      <c r="X103" s="35"/>
      <c r="Y103" s="35"/>
      <c r="Z103" s="35"/>
      <c r="AA103" s="35"/>
      <c r="AB103" s="35"/>
      <c r="AC103" s="35"/>
      <c r="AD103" s="35"/>
      <c r="AE103" s="35"/>
      <c r="AR103" s="199" t="s">
        <v>153</v>
      </c>
      <c r="AT103" s="199" t="s">
        <v>148</v>
      </c>
      <c r="AU103" s="199" t="s">
        <v>82</v>
      </c>
      <c r="AY103" s="18" t="s">
        <v>146</v>
      </c>
      <c r="BE103" s="200">
        <f>IF(N103="základní",J103,0)</f>
        <v>0</v>
      </c>
      <c r="BF103" s="200">
        <f>IF(N103="snížená",J103,0)</f>
        <v>0</v>
      </c>
      <c r="BG103" s="200">
        <f>IF(N103="zákl. přenesená",J103,0)</f>
        <v>0</v>
      </c>
      <c r="BH103" s="200">
        <f>IF(N103="sníž. přenesená",J103,0)</f>
        <v>0</v>
      </c>
      <c r="BI103" s="200">
        <f>IF(N103="nulová",J103,0)</f>
        <v>0</v>
      </c>
      <c r="BJ103" s="18" t="s">
        <v>80</v>
      </c>
      <c r="BK103" s="200">
        <f>ROUND(I103*H103,2)</f>
        <v>0</v>
      </c>
      <c r="BL103" s="18" t="s">
        <v>153</v>
      </c>
      <c r="BM103" s="199" t="s">
        <v>153</v>
      </c>
    </row>
    <row r="104" spans="1:65" s="2" customFormat="1" ht="11.25">
      <c r="A104" s="35"/>
      <c r="B104" s="36"/>
      <c r="C104" s="37"/>
      <c r="D104" s="201" t="s">
        <v>155</v>
      </c>
      <c r="E104" s="37"/>
      <c r="F104" s="202" t="s">
        <v>2584</v>
      </c>
      <c r="G104" s="37"/>
      <c r="H104" s="37"/>
      <c r="I104" s="109"/>
      <c r="J104" s="37"/>
      <c r="K104" s="37"/>
      <c r="L104" s="40"/>
      <c r="M104" s="203"/>
      <c r="N104" s="204"/>
      <c r="O104" s="65"/>
      <c r="P104" s="65"/>
      <c r="Q104" s="65"/>
      <c r="R104" s="65"/>
      <c r="S104" s="65"/>
      <c r="T104" s="66"/>
      <c r="U104" s="35"/>
      <c r="V104" s="35"/>
      <c r="W104" s="35"/>
      <c r="X104" s="35"/>
      <c r="Y104" s="35"/>
      <c r="Z104" s="35"/>
      <c r="AA104" s="35"/>
      <c r="AB104" s="35"/>
      <c r="AC104" s="35"/>
      <c r="AD104" s="35"/>
      <c r="AE104" s="35"/>
      <c r="AT104" s="18" t="s">
        <v>155</v>
      </c>
      <c r="AU104" s="18" t="s">
        <v>82</v>
      </c>
    </row>
    <row r="105" spans="1:65" s="2" customFormat="1" ht="16.5" customHeight="1">
      <c r="A105" s="35"/>
      <c r="B105" s="36"/>
      <c r="C105" s="188" t="s">
        <v>164</v>
      </c>
      <c r="D105" s="188" t="s">
        <v>148</v>
      </c>
      <c r="E105" s="189" t="s">
        <v>2586</v>
      </c>
      <c r="F105" s="190" t="s">
        <v>2587</v>
      </c>
      <c r="G105" s="191" t="s">
        <v>2585</v>
      </c>
      <c r="H105" s="192">
        <v>1</v>
      </c>
      <c r="I105" s="193"/>
      <c r="J105" s="194">
        <f>ROUND(I105*H105,2)</f>
        <v>0</v>
      </c>
      <c r="K105" s="190" t="s">
        <v>19</v>
      </c>
      <c r="L105" s="40"/>
      <c r="M105" s="195" t="s">
        <v>19</v>
      </c>
      <c r="N105" s="196" t="s">
        <v>43</v>
      </c>
      <c r="O105" s="65"/>
      <c r="P105" s="197">
        <f>O105*H105</f>
        <v>0</v>
      </c>
      <c r="Q105" s="197">
        <v>0</v>
      </c>
      <c r="R105" s="197">
        <f>Q105*H105</f>
        <v>0</v>
      </c>
      <c r="S105" s="197">
        <v>0</v>
      </c>
      <c r="T105" s="198">
        <f>S105*H105</f>
        <v>0</v>
      </c>
      <c r="U105" s="35"/>
      <c r="V105" s="35"/>
      <c r="W105" s="35"/>
      <c r="X105" s="35"/>
      <c r="Y105" s="35"/>
      <c r="Z105" s="35"/>
      <c r="AA105" s="35"/>
      <c r="AB105" s="35"/>
      <c r="AC105" s="35"/>
      <c r="AD105" s="35"/>
      <c r="AE105" s="35"/>
      <c r="AR105" s="199" t="s">
        <v>153</v>
      </c>
      <c r="AT105" s="199" t="s">
        <v>148</v>
      </c>
      <c r="AU105" s="199" t="s">
        <v>82</v>
      </c>
      <c r="AY105" s="18" t="s">
        <v>146</v>
      </c>
      <c r="BE105" s="200">
        <f>IF(N105="základní",J105,0)</f>
        <v>0</v>
      </c>
      <c r="BF105" s="200">
        <f>IF(N105="snížená",J105,0)</f>
        <v>0</v>
      </c>
      <c r="BG105" s="200">
        <f>IF(N105="zákl. přenesená",J105,0)</f>
        <v>0</v>
      </c>
      <c r="BH105" s="200">
        <f>IF(N105="sníž. přenesená",J105,0)</f>
        <v>0</v>
      </c>
      <c r="BI105" s="200">
        <f>IF(N105="nulová",J105,0)</f>
        <v>0</v>
      </c>
      <c r="BJ105" s="18" t="s">
        <v>80</v>
      </c>
      <c r="BK105" s="200">
        <f>ROUND(I105*H105,2)</f>
        <v>0</v>
      </c>
      <c r="BL105" s="18" t="s">
        <v>153</v>
      </c>
      <c r="BM105" s="199" t="s">
        <v>181</v>
      </c>
    </row>
    <row r="106" spans="1:65" s="2" customFormat="1" ht="11.25">
      <c r="A106" s="35"/>
      <c r="B106" s="36"/>
      <c r="C106" s="37"/>
      <c r="D106" s="201" t="s">
        <v>155</v>
      </c>
      <c r="E106" s="37"/>
      <c r="F106" s="202" t="s">
        <v>2587</v>
      </c>
      <c r="G106" s="37"/>
      <c r="H106" s="37"/>
      <c r="I106" s="109"/>
      <c r="J106" s="37"/>
      <c r="K106" s="37"/>
      <c r="L106" s="40"/>
      <c r="M106" s="203"/>
      <c r="N106" s="204"/>
      <c r="O106" s="65"/>
      <c r="P106" s="65"/>
      <c r="Q106" s="65"/>
      <c r="R106" s="65"/>
      <c r="S106" s="65"/>
      <c r="T106" s="66"/>
      <c r="U106" s="35"/>
      <c r="V106" s="35"/>
      <c r="W106" s="35"/>
      <c r="X106" s="35"/>
      <c r="Y106" s="35"/>
      <c r="Z106" s="35"/>
      <c r="AA106" s="35"/>
      <c r="AB106" s="35"/>
      <c r="AC106" s="35"/>
      <c r="AD106" s="35"/>
      <c r="AE106" s="35"/>
      <c r="AT106" s="18" t="s">
        <v>155</v>
      </c>
      <c r="AU106" s="18" t="s">
        <v>82</v>
      </c>
    </row>
    <row r="107" spans="1:65" s="2" customFormat="1" ht="16.5" customHeight="1">
      <c r="A107" s="35"/>
      <c r="B107" s="36"/>
      <c r="C107" s="188" t="s">
        <v>153</v>
      </c>
      <c r="D107" s="188" t="s">
        <v>148</v>
      </c>
      <c r="E107" s="189" t="s">
        <v>2588</v>
      </c>
      <c r="F107" s="190" t="s">
        <v>2589</v>
      </c>
      <c r="G107" s="191" t="s">
        <v>2585</v>
      </c>
      <c r="H107" s="192">
        <v>2</v>
      </c>
      <c r="I107" s="193"/>
      <c r="J107" s="194">
        <f>ROUND(I107*H107,2)</f>
        <v>0</v>
      </c>
      <c r="K107" s="190" t="s">
        <v>19</v>
      </c>
      <c r="L107" s="40"/>
      <c r="M107" s="195" t="s">
        <v>19</v>
      </c>
      <c r="N107" s="196" t="s">
        <v>43</v>
      </c>
      <c r="O107" s="65"/>
      <c r="P107" s="197">
        <f>O107*H107</f>
        <v>0</v>
      </c>
      <c r="Q107" s="197">
        <v>0</v>
      </c>
      <c r="R107" s="197">
        <f>Q107*H107</f>
        <v>0</v>
      </c>
      <c r="S107" s="197">
        <v>0</v>
      </c>
      <c r="T107" s="198">
        <f>S107*H107</f>
        <v>0</v>
      </c>
      <c r="U107" s="35"/>
      <c r="V107" s="35"/>
      <c r="W107" s="35"/>
      <c r="X107" s="35"/>
      <c r="Y107" s="35"/>
      <c r="Z107" s="35"/>
      <c r="AA107" s="35"/>
      <c r="AB107" s="35"/>
      <c r="AC107" s="35"/>
      <c r="AD107" s="35"/>
      <c r="AE107" s="35"/>
      <c r="AR107" s="199" t="s">
        <v>153</v>
      </c>
      <c r="AT107" s="199" t="s">
        <v>148</v>
      </c>
      <c r="AU107" s="199" t="s">
        <v>82</v>
      </c>
      <c r="AY107" s="18" t="s">
        <v>146</v>
      </c>
      <c r="BE107" s="200">
        <f>IF(N107="základní",J107,0)</f>
        <v>0</v>
      </c>
      <c r="BF107" s="200">
        <f>IF(N107="snížená",J107,0)</f>
        <v>0</v>
      </c>
      <c r="BG107" s="200">
        <f>IF(N107="zákl. přenesená",J107,0)</f>
        <v>0</v>
      </c>
      <c r="BH107" s="200">
        <f>IF(N107="sníž. přenesená",J107,0)</f>
        <v>0</v>
      </c>
      <c r="BI107" s="200">
        <f>IF(N107="nulová",J107,0)</f>
        <v>0</v>
      </c>
      <c r="BJ107" s="18" t="s">
        <v>80</v>
      </c>
      <c r="BK107" s="200">
        <f>ROUND(I107*H107,2)</f>
        <v>0</v>
      </c>
      <c r="BL107" s="18" t="s">
        <v>153</v>
      </c>
      <c r="BM107" s="199" t="s">
        <v>193</v>
      </c>
    </row>
    <row r="108" spans="1:65" s="2" customFormat="1" ht="11.25">
      <c r="A108" s="35"/>
      <c r="B108" s="36"/>
      <c r="C108" s="37"/>
      <c r="D108" s="201" t="s">
        <v>155</v>
      </c>
      <c r="E108" s="37"/>
      <c r="F108" s="202" t="s">
        <v>2589</v>
      </c>
      <c r="G108" s="37"/>
      <c r="H108" s="37"/>
      <c r="I108" s="109"/>
      <c r="J108" s="37"/>
      <c r="K108" s="37"/>
      <c r="L108" s="40"/>
      <c r="M108" s="203"/>
      <c r="N108" s="204"/>
      <c r="O108" s="65"/>
      <c r="P108" s="65"/>
      <c r="Q108" s="65"/>
      <c r="R108" s="65"/>
      <c r="S108" s="65"/>
      <c r="T108" s="66"/>
      <c r="U108" s="35"/>
      <c r="V108" s="35"/>
      <c r="W108" s="35"/>
      <c r="X108" s="35"/>
      <c r="Y108" s="35"/>
      <c r="Z108" s="35"/>
      <c r="AA108" s="35"/>
      <c r="AB108" s="35"/>
      <c r="AC108" s="35"/>
      <c r="AD108" s="35"/>
      <c r="AE108" s="35"/>
      <c r="AT108" s="18" t="s">
        <v>155</v>
      </c>
      <c r="AU108" s="18" t="s">
        <v>82</v>
      </c>
    </row>
    <row r="109" spans="1:65" s="2" customFormat="1" ht="16.5" customHeight="1">
      <c r="A109" s="35"/>
      <c r="B109" s="36"/>
      <c r="C109" s="188" t="s">
        <v>176</v>
      </c>
      <c r="D109" s="188" t="s">
        <v>148</v>
      </c>
      <c r="E109" s="189" t="s">
        <v>2590</v>
      </c>
      <c r="F109" s="190" t="s">
        <v>2591</v>
      </c>
      <c r="G109" s="191" t="s">
        <v>2585</v>
      </c>
      <c r="H109" s="192">
        <v>1</v>
      </c>
      <c r="I109" s="193"/>
      <c r="J109" s="194">
        <f>ROUND(I109*H109,2)</f>
        <v>0</v>
      </c>
      <c r="K109" s="190" t="s">
        <v>19</v>
      </c>
      <c r="L109" s="40"/>
      <c r="M109" s="195" t="s">
        <v>19</v>
      </c>
      <c r="N109" s="196" t="s">
        <v>43</v>
      </c>
      <c r="O109" s="65"/>
      <c r="P109" s="197">
        <f>O109*H109</f>
        <v>0</v>
      </c>
      <c r="Q109" s="197">
        <v>0</v>
      </c>
      <c r="R109" s="197">
        <f>Q109*H109</f>
        <v>0</v>
      </c>
      <c r="S109" s="197">
        <v>0</v>
      </c>
      <c r="T109" s="198">
        <f>S109*H109</f>
        <v>0</v>
      </c>
      <c r="U109" s="35"/>
      <c r="V109" s="35"/>
      <c r="W109" s="35"/>
      <c r="X109" s="35"/>
      <c r="Y109" s="35"/>
      <c r="Z109" s="35"/>
      <c r="AA109" s="35"/>
      <c r="AB109" s="35"/>
      <c r="AC109" s="35"/>
      <c r="AD109" s="35"/>
      <c r="AE109" s="35"/>
      <c r="AR109" s="199" t="s">
        <v>153</v>
      </c>
      <c r="AT109" s="199" t="s">
        <v>148</v>
      </c>
      <c r="AU109" s="199" t="s">
        <v>82</v>
      </c>
      <c r="AY109" s="18" t="s">
        <v>146</v>
      </c>
      <c r="BE109" s="200">
        <f>IF(N109="základní",J109,0)</f>
        <v>0</v>
      </c>
      <c r="BF109" s="200">
        <f>IF(N109="snížená",J109,0)</f>
        <v>0</v>
      </c>
      <c r="BG109" s="200">
        <f>IF(N109="zákl. přenesená",J109,0)</f>
        <v>0</v>
      </c>
      <c r="BH109" s="200">
        <f>IF(N109="sníž. přenesená",J109,0)</f>
        <v>0</v>
      </c>
      <c r="BI109" s="200">
        <f>IF(N109="nulová",J109,0)</f>
        <v>0</v>
      </c>
      <c r="BJ109" s="18" t="s">
        <v>80</v>
      </c>
      <c r="BK109" s="200">
        <f>ROUND(I109*H109,2)</f>
        <v>0</v>
      </c>
      <c r="BL109" s="18" t="s">
        <v>153</v>
      </c>
      <c r="BM109" s="199" t="s">
        <v>205</v>
      </c>
    </row>
    <row r="110" spans="1:65" s="2" customFormat="1" ht="11.25">
      <c r="A110" s="35"/>
      <c r="B110" s="36"/>
      <c r="C110" s="37"/>
      <c r="D110" s="201" t="s">
        <v>155</v>
      </c>
      <c r="E110" s="37"/>
      <c r="F110" s="202" t="s">
        <v>2591</v>
      </c>
      <c r="G110" s="37"/>
      <c r="H110" s="37"/>
      <c r="I110" s="109"/>
      <c r="J110" s="37"/>
      <c r="K110" s="37"/>
      <c r="L110" s="40"/>
      <c r="M110" s="203"/>
      <c r="N110" s="204"/>
      <c r="O110" s="65"/>
      <c r="P110" s="65"/>
      <c r="Q110" s="65"/>
      <c r="R110" s="65"/>
      <c r="S110" s="65"/>
      <c r="T110" s="66"/>
      <c r="U110" s="35"/>
      <c r="V110" s="35"/>
      <c r="W110" s="35"/>
      <c r="X110" s="35"/>
      <c r="Y110" s="35"/>
      <c r="Z110" s="35"/>
      <c r="AA110" s="35"/>
      <c r="AB110" s="35"/>
      <c r="AC110" s="35"/>
      <c r="AD110" s="35"/>
      <c r="AE110" s="35"/>
      <c r="AT110" s="18" t="s">
        <v>155</v>
      </c>
      <c r="AU110" s="18" t="s">
        <v>82</v>
      </c>
    </row>
    <row r="111" spans="1:65" s="2" customFormat="1" ht="16.5" customHeight="1">
      <c r="A111" s="35"/>
      <c r="B111" s="36"/>
      <c r="C111" s="188" t="s">
        <v>181</v>
      </c>
      <c r="D111" s="188" t="s">
        <v>148</v>
      </c>
      <c r="E111" s="189" t="s">
        <v>2592</v>
      </c>
      <c r="F111" s="190" t="s">
        <v>2593</v>
      </c>
      <c r="G111" s="191" t="s">
        <v>2585</v>
      </c>
      <c r="H111" s="192">
        <v>1</v>
      </c>
      <c r="I111" s="193"/>
      <c r="J111" s="194">
        <f>ROUND(I111*H111,2)</f>
        <v>0</v>
      </c>
      <c r="K111" s="190" t="s">
        <v>19</v>
      </c>
      <c r="L111" s="40"/>
      <c r="M111" s="195" t="s">
        <v>19</v>
      </c>
      <c r="N111" s="196" t="s">
        <v>43</v>
      </c>
      <c r="O111" s="65"/>
      <c r="P111" s="197">
        <f>O111*H111</f>
        <v>0</v>
      </c>
      <c r="Q111" s="197">
        <v>0</v>
      </c>
      <c r="R111" s="197">
        <f>Q111*H111</f>
        <v>0</v>
      </c>
      <c r="S111" s="197">
        <v>0</v>
      </c>
      <c r="T111" s="198">
        <f>S111*H111</f>
        <v>0</v>
      </c>
      <c r="U111" s="35"/>
      <c r="V111" s="35"/>
      <c r="W111" s="35"/>
      <c r="X111" s="35"/>
      <c r="Y111" s="35"/>
      <c r="Z111" s="35"/>
      <c r="AA111" s="35"/>
      <c r="AB111" s="35"/>
      <c r="AC111" s="35"/>
      <c r="AD111" s="35"/>
      <c r="AE111" s="35"/>
      <c r="AR111" s="199" t="s">
        <v>153</v>
      </c>
      <c r="AT111" s="199" t="s">
        <v>148</v>
      </c>
      <c r="AU111" s="199" t="s">
        <v>82</v>
      </c>
      <c r="AY111" s="18" t="s">
        <v>146</v>
      </c>
      <c r="BE111" s="200">
        <f>IF(N111="základní",J111,0)</f>
        <v>0</v>
      </c>
      <c r="BF111" s="200">
        <f>IF(N111="snížená",J111,0)</f>
        <v>0</v>
      </c>
      <c r="BG111" s="200">
        <f>IF(N111="zákl. přenesená",J111,0)</f>
        <v>0</v>
      </c>
      <c r="BH111" s="200">
        <f>IF(N111="sníž. přenesená",J111,0)</f>
        <v>0</v>
      </c>
      <c r="BI111" s="200">
        <f>IF(N111="nulová",J111,0)</f>
        <v>0</v>
      </c>
      <c r="BJ111" s="18" t="s">
        <v>80</v>
      </c>
      <c r="BK111" s="200">
        <f>ROUND(I111*H111,2)</f>
        <v>0</v>
      </c>
      <c r="BL111" s="18" t="s">
        <v>153</v>
      </c>
      <c r="BM111" s="199" t="s">
        <v>218</v>
      </c>
    </row>
    <row r="112" spans="1:65" s="2" customFormat="1" ht="11.25">
      <c r="A112" s="35"/>
      <c r="B112" s="36"/>
      <c r="C112" s="37"/>
      <c r="D112" s="201" t="s">
        <v>155</v>
      </c>
      <c r="E112" s="37"/>
      <c r="F112" s="202" t="s">
        <v>2593</v>
      </c>
      <c r="G112" s="37"/>
      <c r="H112" s="37"/>
      <c r="I112" s="109"/>
      <c r="J112" s="37"/>
      <c r="K112" s="37"/>
      <c r="L112" s="40"/>
      <c r="M112" s="203"/>
      <c r="N112" s="204"/>
      <c r="O112" s="65"/>
      <c r="P112" s="65"/>
      <c r="Q112" s="65"/>
      <c r="R112" s="65"/>
      <c r="S112" s="65"/>
      <c r="T112" s="66"/>
      <c r="U112" s="35"/>
      <c r="V112" s="35"/>
      <c r="W112" s="35"/>
      <c r="X112" s="35"/>
      <c r="Y112" s="35"/>
      <c r="Z112" s="35"/>
      <c r="AA112" s="35"/>
      <c r="AB112" s="35"/>
      <c r="AC112" s="35"/>
      <c r="AD112" s="35"/>
      <c r="AE112" s="35"/>
      <c r="AT112" s="18" t="s">
        <v>155</v>
      </c>
      <c r="AU112" s="18" t="s">
        <v>82</v>
      </c>
    </row>
    <row r="113" spans="1:65" s="2" customFormat="1" ht="16.5" customHeight="1">
      <c r="A113" s="35"/>
      <c r="B113" s="36"/>
      <c r="C113" s="188" t="s">
        <v>188</v>
      </c>
      <c r="D113" s="188" t="s">
        <v>148</v>
      </c>
      <c r="E113" s="189" t="s">
        <v>2594</v>
      </c>
      <c r="F113" s="190" t="s">
        <v>2595</v>
      </c>
      <c r="G113" s="191" t="s">
        <v>2585</v>
      </c>
      <c r="H113" s="192">
        <v>1</v>
      </c>
      <c r="I113" s="193"/>
      <c r="J113" s="194">
        <f>ROUND(I113*H113,2)</f>
        <v>0</v>
      </c>
      <c r="K113" s="190" t="s">
        <v>19</v>
      </c>
      <c r="L113" s="40"/>
      <c r="M113" s="195" t="s">
        <v>19</v>
      </c>
      <c r="N113" s="196" t="s">
        <v>43</v>
      </c>
      <c r="O113" s="65"/>
      <c r="P113" s="197">
        <f>O113*H113</f>
        <v>0</v>
      </c>
      <c r="Q113" s="197">
        <v>0</v>
      </c>
      <c r="R113" s="197">
        <f>Q113*H113</f>
        <v>0</v>
      </c>
      <c r="S113" s="197">
        <v>0</v>
      </c>
      <c r="T113" s="198">
        <f>S113*H113</f>
        <v>0</v>
      </c>
      <c r="U113" s="35"/>
      <c r="V113" s="35"/>
      <c r="W113" s="35"/>
      <c r="X113" s="35"/>
      <c r="Y113" s="35"/>
      <c r="Z113" s="35"/>
      <c r="AA113" s="35"/>
      <c r="AB113" s="35"/>
      <c r="AC113" s="35"/>
      <c r="AD113" s="35"/>
      <c r="AE113" s="35"/>
      <c r="AR113" s="199" t="s">
        <v>153</v>
      </c>
      <c r="AT113" s="199" t="s">
        <v>148</v>
      </c>
      <c r="AU113" s="199" t="s">
        <v>82</v>
      </c>
      <c r="AY113" s="18" t="s">
        <v>146</v>
      </c>
      <c r="BE113" s="200">
        <f>IF(N113="základní",J113,0)</f>
        <v>0</v>
      </c>
      <c r="BF113" s="200">
        <f>IF(N113="snížená",J113,0)</f>
        <v>0</v>
      </c>
      <c r="BG113" s="200">
        <f>IF(N113="zákl. přenesená",J113,0)</f>
        <v>0</v>
      </c>
      <c r="BH113" s="200">
        <f>IF(N113="sníž. přenesená",J113,0)</f>
        <v>0</v>
      </c>
      <c r="BI113" s="200">
        <f>IF(N113="nulová",J113,0)</f>
        <v>0</v>
      </c>
      <c r="BJ113" s="18" t="s">
        <v>80</v>
      </c>
      <c r="BK113" s="200">
        <f>ROUND(I113*H113,2)</f>
        <v>0</v>
      </c>
      <c r="BL113" s="18" t="s">
        <v>153</v>
      </c>
      <c r="BM113" s="199" t="s">
        <v>229</v>
      </c>
    </row>
    <row r="114" spans="1:65" s="2" customFormat="1" ht="11.25">
      <c r="A114" s="35"/>
      <c r="B114" s="36"/>
      <c r="C114" s="37"/>
      <c r="D114" s="201" t="s">
        <v>155</v>
      </c>
      <c r="E114" s="37"/>
      <c r="F114" s="202" t="s">
        <v>2595</v>
      </c>
      <c r="G114" s="37"/>
      <c r="H114" s="37"/>
      <c r="I114" s="109"/>
      <c r="J114" s="37"/>
      <c r="K114" s="37"/>
      <c r="L114" s="40"/>
      <c r="M114" s="203"/>
      <c r="N114" s="204"/>
      <c r="O114" s="65"/>
      <c r="P114" s="65"/>
      <c r="Q114" s="65"/>
      <c r="R114" s="65"/>
      <c r="S114" s="65"/>
      <c r="T114" s="66"/>
      <c r="U114" s="35"/>
      <c r="V114" s="35"/>
      <c r="W114" s="35"/>
      <c r="X114" s="35"/>
      <c r="Y114" s="35"/>
      <c r="Z114" s="35"/>
      <c r="AA114" s="35"/>
      <c r="AB114" s="35"/>
      <c r="AC114" s="35"/>
      <c r="AD114" s="35"/>
      <c r="AE114" s="35"/>
      <c r="AT114" s="18" t="s">
        <v>155</v>
      </c>
      <c r="AU114" s="18" t="s">
        <v>82</v>
      </c>
    </row>
    <row r="115" spans="1:65" s="2" customFormat="1" ht="16.5" customHeight="1">
      <c r="A115" s="35"/>
      <c r="B115" s="36"/>
      <c r="C115" s="188" t="s">
        <v>193</v>
      </c>
      <c r="D115" s="188" t="s">
        <v>148</v>
      </c>
      <c r="E115" s="189" t="s">
        <v>2596</v>
      </c>
      <c r="F115" s="190" t="s">
        <v>2597</v>
      </c>
      <c r="G115" s="191" t="s">
        <v>2585</v>
      </c>
      <c r="H115" s="192">
        <v>2</v>
      </c>
      <c r="I115" s="193"/>
      <c r="J115" s="194">
        <f>ROUND(I115*H115,2)</f>
        <v>0</v>
      </c>
      <c r="K115" s="190" t="s">
        <v>19</v>
      </c>
      <c r="L115" s="40"/>
      <c r="M115" s="195" t="s">
        <v>19</v>
      </c>
      <c r="N115" s="196" t="s">
        <v>43</v>
      </c>
      <c r="O115" s="65"/>
      <c r="P115" s="197">
        <f>O115*H115</f>
        <v>0</v>
      </c>
      <c r="Q115" s="197">
        <v>0</v>
      </c>
      <c r="R115" s="197">
        <f>Q115*H115</f>
        <v>0</v>
      </c>
      <c r="S115" s="197">
        <v>0</v>
      </c>
      <c r="T115" s="198">
        <f>S115*H115</f>
        <v>0</v>
      </c>
      <c r="U115" s="35"/>
      <c r="V115" s="35"/>
      <c r="W115" s="35"/>
      <c r="X115" s="35"/>
      <c r="Y115" s="35"/>
      <c r="Z115" s="35"/>
      <c r="AA115" s="35"/>
      <c r="AB115" s="35"/>
      <c r="AC115" s="35"/>
      <c r="AD115" s="35"/>
      <c r="AE115" s="35"/>
      <c r="AR115" s="199" t="s">
        <v>153</v>
      </c>
      <c r="AT115" s="199" t="s">
        <v>148</v>
      </c>
      <c r="AU115" s="199" t="s">
        <v>82</v>
      </c>
      <c r="AY115" s="18" t="s">
        <v>146</v>
      </c>
      <c r="BE115" s="200">
        <f>IF(N115="základní",J115,0)</f>
        <v>0</v>
      </c>
      <c r="BF115" s="200">
        <f>IF(N115="snížená",J115,0)</f>
        <v>0</v>
      </c>
      <c r="BG115" s="200">
        <f>IF(N115="zákl. přenesená",J115,0)</f>
        <v>0</v>
      </c>
      <c r="BH115" s="200">
        <f>IF(N115="sníž. přenesená",J115,0)</f>
        <v>0</v>
      </c>
      <c r="BI115" s="200">
        <f>IF(N115="nulová",J115,0)</f>
        <v>0</v>
      </c>
      <c r="BJ115" s="18" t="s">
        <v>80</v>
      </c>
      <c r="BK115" s="200">
        <f>ROUND(I115*H115,2)</f>
        <v>0</v>
      </c>
      <c r="BL115" s="18" t="s">
        <v>153</v>
      </c>
      <c r="BM115" s="199" t="s">
        <v>239</v>
      </c>
    </row>
    <row r="116" spans="1:65" s="2" customFormat="1" ht="11.25">
      <c r="A116" s="35"/>
      <c r="B116" s="36"/>
      <c r="C116" s="37"/>
      <c r="D116" s="201" t="s">
        <v>155</v>
      </c>
      <c r="E116" s="37"/>
      <c r="F116" s="202" t="s">
        <v>2597</v>
      </c>
      <c r="G116" s="37"/>
      <c r="H116" s="37"/>
      <c r="I116" s="109"/>
      <c r="J116" s="37"/>
      <c r="K116" s="37"/>
      <c r="L116" s="40"/>
      <c r="M116" s="203"/>
      <c r="N116" s="204"/>
      <c r="O116" s="65"/>
      <c r="P116" s="65"/>
      <c r="Q116" s="65"/>
      <c r="R116" s="65"/>
      <c r="S116" s="65"/>
      <c r="T116" s="66"/>
      <c r="U116" s="35"/>
      <c r="V116" s="35"/>
      <c r="W116" s="35"/>
      <c r="X116" s="35"/>
      <c r="Y116" s="35"/>
      <c r="Z116" s="35"/>
      <c r="AA116" s="35"/>
      <c r="AB116" s="35"/>
      <c r="AC116" s="35"/>
      <c r="AD116" s="35"/>
      <c r="AE116" s="35"/>
      <c r="AT116" s="18" t="s">
        <v>155</v>
      </c>
      <c r="AU116" s="18" t="s">
        <v>82</v>
      </c>
    </row>
    <row r="117" spans="1:65" s="2" customFormat="1" ht="16.5" customHeight="1">
      <c r="A117" s="35"/>
      <c r="B117" s="36"/>
      <c r="C117" s="188" t="s">
        <v>200</v>
      </c>
      <c r="D117" s="188" t="s">
        <v>148</v>
      </c>
      <c r="E117" s="189" t="s">
        <v>2598</v>
      </c>
      <c r="F117" s="190" t="s">
        <v>2599</v>
      </c>
      <c r="G117" s="191" t="s">
        <v>2585</v>
      </c>
      <c r="H117" s="192">
        <v>2</v>
      </c>
      <c r="I117" s="193"/>
      <c r="J117" s="194">
        <f>ROUND(I117*H117,2)</f>
        <v>0</v>
      </c>
      <c r="K117" s="190" t="s">
        <v>19</v>
      </c>
      <c r="L117" s="40"/>
      <c r="M117" s="195" t="s">
        <v>19</v>
      </c>
      <c r="N117" s="196" t="s">
        <v>43</v>
      </c>
      <c r="O117" s="65"/>
      <c r="P117" s="197">
        <f>O117*H117</f>
        <v>0</v>
      </c>
      <c r="Q117" s="197">
        <v>0</v>
      </c>
      <c r="R117" s="197">
        <f>Q117*H117</f>
        <v>0</v>
      </c>
      <c r="S117" s="197">
        <v>0</v>
      </c>
      <c r="T117" s="198">
        <f>S117*H117</f>
        <v>0</v>
      </c>
      <c r="U117" s="35"/>
      <c r="V117" s="35"/>
      <c r="W117" s="35"/>
      <c r="X117" s="35"/>
      <c r="Y117" s="35"/>
      <c r="Z117" s="35"/>
      <c r="AA117" s="35"/>
      <c r="AB117" s="35"/>
      <c r="AC117" s="35"/>
      <c r="AD117" s="35"/>
      <c r="AE117" s="35"/>
      <c r="AR117" s="199" t="s">
        <v>153</v>
      </c>
      <c r="AT117" s="199" t="s">
        <v>148</v>
      </c>
      <c r="AU117" s="199" t="s">
        <v>82</v>
      </c>
      <c r="AY117" s="18" t="s">
        <v>146</v>
      </c>
      <c r="BE117" s="200">
        <f>IF(N117="základní",J117,0)</f>
        <v>0</v>
      </c>
      <c r="BF117" s="200">
        <f>IF(N117="snížená",J117,0)</f>
        <v>0</v>
      </c>
      <c r="BG117" s="200">
        <f>IF(N117="zákl. přenesená",J117,0)</f>
        <v>0</v>
      </c>
      <c r="BH117" s="200">
        <f>IF(N117="sníž. přenesená",J117,0)</f>
        <v>0</v>
      </c>
      <c r="BI117" s="200">
        <f>IF(N117="nulová",J117,0)</f>
        <v>0</v>
      </c>
      <c r="BJ117" s="18" t="s">
        <v>80</v>
      </c>
      <c r="BK117" s="200">
        <f>ROUND(I117*H117,2)</f>
        <v>0</v>
      </c>
      <c r="BL117" s="18" t="s">
        <v>153</v>
      </c>
      <c r="BM117" s="199" t="s">
        <v>258</v>
      </c>
    </row>
    <row r="118" spans="1:65" s="2" customFormat="1" ht="11.25">
      <c r="A118" s="35"/>
      <c r="B118" s="36"/>
      <c r="C118" s="37"/>
      <c r="D118" s="201" t="s">
        <v>155</v>
      </c>
      <c r="E118" s="37"/>
      <c r="F118" s="202" t="s">
        <v>2599</v>
      </c>
      <c r="G118" s="37"/>
      <c r="H118" s="37"/>
      <c r="I118" s="109"/>
      <c r="J118" s="37"/>
      <c r="K118" s="37"/>
      <c r="L118" s="40"/>
      <c r="M118" s="203"/>
      <c r="N118" s="204"/>
      <c r="O118" s="65"/>
      <c r="P118" s="65"/>
      <c r="Q118" s="65"/>
      <c r="R118" s="65"/>
      <c r="S118" s="65"/>
      <c r="T118" s="66"/>
      <c r="U118" s="35"/>
      <c r="V118" s="35"/>
      <c r="W118" s="35"/>
      <c r="X118" s="35"/>
      <c r="Y118" s="35"/>
      <c r="Z118" s="35"/>
      <c r="AA118" s="35"/>
      <c r="AB118" s="35"/>
      <c r="AC118" s="35"/>
      <c r="AD118" s="35"/>
      <c r="AE118" s="35"/>
      <c r="AT118" s="18" t="s">
        <v>155</v>
      </c>
      <c r="AU118" s="18" t="s">
        <v>82</v>
      </c>
    </row>
    <row r="119" spans="1:65" s="2" customFormat="1" ht="16.5" customHeight="1">
      <c r="A119" s="35"/>
      <c r="B119" s="36"/>
      <c r="C119" s="188" t="s">
        <v>205</v>
      </c>
      <c r="D119" s="188" t="s">
        <v>148</v>
      </c>
      <c r="E119" s="189" t="s">
        <v>2600</v>
      </c>
      <c r="F119" s="190" t="s">
        <v>2601</v>
      </c>
      <c r="G119" s="191" t="s">
        <v>2585</v>
      </c>
      <c r="H119" s="192">
        <v>1</v>
      </c>
      <c r="I119" s="193"/>
      <c r="J119" s="194">
        <f>ROUND(I119*H119,2)</f>
        <v>0</v>
      </c>
      <c r="K119" s="190" t="s">
        <v>19</v>
      </c>
      <c r="L119" s="40"/>
      <c r="M119" s="195" t="s">
        <v>19</v>
      </c>
      <c r="N119" s="196" t="s">
        <v>43</v>
      </c>
      <c r="O119" s="65"/>
      <c r="P119" s="197">
        <f>O119*H119</f>
        <v>0</v>
      </c>
      <c r="Q119" s="197">
        <v>0</v>
      </c>
      <c r="R119" s="197">
        <f>Q119*H119</f>
        <v>0</v>
      </c>
      <c r="S119" s="197">
        <v>0</v>
      </c>
      <c r="T119" s="198">
        <f>S119*H119</f>
        <v>0</v>
      </c>
      <c r="U119" s="35"/>
      <c r="V119" s="35"/>
      <c r="W119" s="35"/>
      <c r="X119" s="35"/>
      <c r="Y119" s="35"/>
      <c r="Z119" s="35"/>
      <c r="AA119" s="35"/>
      <c r="AB119" s="35"/>
      <c r="AC119" s="35"/>
      <c r="AD119" s="35"/>
      <c r="AE119" s="35"/>
      <c r="AR119" s="199" t="s">
        <v>153</v>
      </c>
      <c r="AT119" s="199" t="s">
        <v>148</v>
      </c>
      <c r="AU119" s="199" t="s">
        <v>82</v>
      </c>
      <c r="AY119" s="18" t="s">
        <v>146</v>
      </c>
      <c r="BE119" s="200">
        <f>IF(N119="základní",J119,0)</f>
        <v>0</v>
      </c>
      <c r="BF119" s="200">
        <f>IF(N119="snížená",J119,0)</f>
        <v>0</v>
      </c>
      <c r="BG119" s="200">
        <f>IF(N119="zákl. přenesená",J119,0)</f>
        <v>0</v>
      </c>
      <c r="BH119" s="200">
        <f>IF(N119="sníž. přenesená",J119,0)</f>
        <v>0</v>
      </c>
      <c r="BI119" s="200">
        <f>IF(N119="nulová",J119,0)</f>
        <v>0</v>
      </c>
      <c r="BJ119" s="18" t="s">
        <v>80</v>
      </c>
      <c r="BK119" s="200">
        <f>ROUND(I119*H119,2)</f>
        <v>0</v>
      </c>
      <c r="BL119" s="18" t="s">
        <v>153</v>
      </c>
      <c r="BM119" s="199" t="s">
        <v>275</v>
      </c>
    </row>
    <row r="120" spans="1:65" s="2" customFormat="1" ht="11.25">
      <c r="A120" s="35"/>
      <c r="B120" s="36"/>
      <c r="C120" s="37"/>
      <c r="D120" s="201" t="s">
        <v>155</v>
      </c>
      <c r="E120" s="37"/>
      <c r="F120" s="202" t="s">
        <v>2601</v>
      </c>
      <c r="G120" s="37"/>
      <c r="H120" s="37"/>
      <c r="I120" s="109"/>
      <c r="J120" s="37"/>
      <c r="K120" s="37"/>
      <c r="L120" s="40"/>
      <c r="M120" s="203"/>
      <c r="N120" s="204"/>
      <c r="O120" s="65"/>
      <c r="P120" s="65"/>
      <c r="Q120" s="65"/>
      <c r="R120" s="65"/>
      <c r="S120" s="65"/>
      <c r="T120" s="66"/>
      <c r="U120" s="35"/>
      <c r="V120" s="35"/>
      <c r="W120" s="35"/>
      <c r="X120" s="35"/>
      <c r="Y120" s="35"/>
      <c r="Z120" s="35"/>
      <c r="AA120" s="35"/>
      <c r="AB120" s="35"/>
      <c r="AC120" s="35"/>
      <c r="AD120" s="35"/>
      <c r="AE120" s="35"/>
      <c r="AT120" s="18" t="s">
        <v>155</v>
      </c>
      <c r="AU120" s="18" t="s">
        <v>82</v>
      </c>
    </row>
    <row r="121" spans="1:65" s="2" customFormat="1" ht="16.5" customHeight="1">
      <c r="A121" s="35"/>
      <c r="B121" s="36"/>
      <c r="C121" s="188" t="s">
        <v>212</v>
      </c>
      <c r="D121" s="188" t="s">
        <v>148</v>
      </c>
      <c r="E121" s="189" t="s">
        <v>2602</v>
      </c>
      <c r="F121" s="190" t="s">
        <v>2603</v>
      </c>
      <c r="G121" s="191" t="s">
        <v>2585</v>
      </c>
      <c r="H121" s="192">
        <v>2</v>
      </c>
      <c r="I121" s="193"/>
      <c r="J121" s="194">
        <f>ROUND(I121*H121,2)</f>
        <v>0</v>
      </c>
      <c r="K121" s="190" t="s">
        <v>19</v>
      </c>
      <c r="L121" s="40"/>
      <c r="M121" s="195" t="s">
        <v>19</v>
      </c>
      <c r="N121" s="196" t="s">
        <v>43</v>
      </c>
      <c r="O121" s="65"/>
      <c r="P121" s="197">
        <f>O121*H121</f>
        <v>0</v>
      </c>
      <c r="Q121" s="197">
        <v>0</v>
      </c>
      <c r="R121" s="197">
        <f>Q121*H121</f>
        <v>0</v>
      </c>
      <c r="S121" s="197">
        <v>0</v>
      </c>
      <c r="T121" s="198">
        <f>S121*H121</f>
        <v>0</v>
      </c>
      <c r="U121" s="35"/>
      <c r="V121" s="35"/>
      <c r="W121" s="35"/>
      <c r="X121" s="35"/>
      <c r="Y121" s="35"/>
      <c r="Z121" s="35"/>
      <c r="AA121" s="35"/>
      <c r="AB121" s="35"/>
      <c r="AC121" s="35"/>
      <c r="AD121" s="35"/>
      <c r="AE121" s="35"/>
      <c r="AR121" s="199" t="s">
        <v>153</v>
      </c>
      <c r="AT121" s="199" t="s">
        <v>148</v>
      </c>
      <c r="AU121" s="199" t="s">
        <v>82</v>
      </c>
      <c r="AY121" s="18" t="s">
        <v>146</v>
      </c>
      <c r="BE121" s="200">
        <f>IF(N121="základní",J121,0)</f>
        <v>0</v>
      </c>
      <c r="BF121" s="200">
        <f>IF(N121="snížená",J121,0)</f>
        <v>0</v>
      </c>
      <c r="BG121" s="200">
        <f>IF(N121="zákl. přenesená",J121,0)</f>
        <v>0</v>
      </c>
      <c r="BH121" s="200">
        <f>IF(N121="sníž. přenesená",J121,0)</f>
        <v>0</v>
      </c>
      <c r="BI121" s="200">
        <f>IF(N121="nulová",J121,0)</f>
        <v>0</v>
      </c>
      <c r="BJ121" s="18" t="s">
        <v>80</v>
      </c>
      <c r="BK121" s="200">
        <f>ROUND(I121*H121,2)</f>
        <v>0</v>
      </c>
      <c r="BL121" s="18" t="s">
        <v>153</v>
      </c>
      <c r="BM121" s="199" t="s">
        <v>287</v>
      </c>
    </row>
    <row r="122" spans="1:65" s="2" customFormat="1" ht="11.25">
      <c r="A122" s="35"/>
      <c r="B122" s="36"/>
      <c r="C122" s="37"/>
      <c r="D122" s="201" t="s">
        <v>155</v>
      </c>
      <c r="E122" s="37"/>
      <c r="F122" s="202" t="s">
        <v>2603</v>
      </c>
      <c r="G122" s="37"/>
      <c r="H122" s="37"/>
      <c r="I122" s="109"/>
      <c r="J122" s="37"/>
      <c r="K122" s="37"/>
      <c r="L122" s="40"/>
      <c r="M122" s="203"/>
      <c r="N122" s="204"/>
      <c r="O122" s="65"/>
      <c r="P122" s="65"/>
      <c r="Q122" s="65"/>
      <c r="R122" s="65"/>
      <c r="S122" s="65"/>
      <c r="T122" s="66"/>
      <c r="U122" s="35"/>
      <c r="V122" s="35"/>
      <c r="W122" s="35"/>
      <c r="X122" s="35"/>
      <c r="Y122" s="35"/>
      <c r="Z122" s="35"/>
      <c r="AA122" s="35"/>
      <c r="AB122" s="35"/>
      <c r="AC122" s="35"/>
      <c r="AD122" s="35"/>
      <c r="AE122" s="35"/>
      <c r="AT122" s="18" t="s">
        <v>155</v>
      </c>
      <c r="AU122" s="18" t="s">
        <v>82</v>
      </c>
    </row>
    <row r="123" spans="1:65" s="2" customFormat="1" ht="16.5" customHeight="1">
      <c r="A123" s="35"/>
      <c r="B123" s="36"/>
      <c r="C123" s="188" t="s">
        <v>218</v>
      </c>
      <c r="D123" s="188" t="s">
        <v>148</v>
      </c>
      <c r="E123" s="189" t="s">
        <v>2604</v>
      </c>
      <c r="F123" s="190" t="s">
        <v>2605</v>
      </c>
      <c r="G123" s="191" t="s">
        <v>2585</v>
      </c>
      <c r="H123" s="192">
        <v>1</v>
      </c>
      <c r="I123" s="193"/>
      <c r="J123" s="194">
        <f>ROUND(I123*H123,2)</f>
        <v>0</v>
      </c>
      <c r="K123" s="190" t="s">
        <v>19</v>
      </c>
      <c r="L123" s="40"/>
      <c r="M123" s="195" t="s">
        <v>19</v>
      </c>
      <c r="N123" s="196" t="s">
        <v>43</v>
      </c>
      <c r="O123" s="65"/>
      <c r="P123" s="197">
        <f>O123*H123</f>
        <v>0</v>
      </c>
      <c r="Q123" s="197">
        <v>0</v>
      </c>
      <c r="R123" s="197">
        <f>Q123*H123</f>
        <v>0</v>
      </c>
      <c r="S123" s="197">
        <v>0</v>
      </c>
      <c r="T123" s="198">
        <f>S123*H123</f>
        <v>0</v>
      </c>
      <c r="U123" s="35"/>
      <c r="V123" s="35"/>
      <c r="W123" s="35"/>
      <c r="X123" s="35"/>
      <c r="Y123" s="35"/>
      <c r="Z123" s="35"/>
      <c r="AA123" s="35"/>
      <c r="AB123" s="35"/>
      <c r="AC123" s="35"/>
      <c r="AD123" s="35"/>
      <c r="AE123" s="35"/>
      <c r="AR123" s="199" t="s">
        <v>153</v>
      </c>
      <c r="AT123" s="199" t="s">
        <v>148</v>
      </c>
      <c r="AU123" s="199" t="s">
        <v>82</v>
      </c>
      <c r="AY123" s="18" t="s">
        <v>146</v>
      </c>
      <c r="BE123" s="200">
        <f>IF(N123="základní",J123,0)</f>
        <v>0</v>
      </c>
      <c r="BF123" s="200">
        <f>IF(N123="snížená",J123,0)</f>
        <v>0</v>
      </c>
      <c r="BG123" s="200">
        <f>IF(N123="zákl. přenesená",J123,0)</f>
        <v>0</v>
      </c>
      <c r="BH123" s="200">
        <f>IF(N123="sníž. přenesená",J123,0)</f>
        <v>0</v>
      </c>
      <c r="BI123" s="200">
        <f>IF(N123="nulová",J123,0)</f>
        <v>0</v>
      </c>
      <c r="BJ123" s="18" t="s">
        <v>80</v>
      </c>
      <c r="BK123" s="200">
        <f>ROUND(I123*H123,2)</f>
        <v>0</v>
      </c>
      <c r="BL123" s="18" t="s">
        <v>153</v>
      </c>
      <c r="BM123" s="199" t="s">
        <v>299</v>
      </c>
    </row>
    <row r="124" spans="1:65" s="2" customFormat="1" ht="11.25">
      <c r="A124" s="35"/>
      <c r="B124" s="36"/>
      <c r="C124" s="37"/>
      <c r="D124" s="201" t="s">
        <v>155</v>
      </c>
      <c r="E124" s="37"/>
      <c r="F124" s="202" t="s">
        <v>2605</v>
      </c>
      <c r="G124" s="37"/>
      <c r="H124" s="37"/>
      <c r="I124" s="109"/>
      <c r="J124" s="37"/>
      <c r="K124" s="37"/>
      <c r="L124" s="40"/>
      <c r="M124" s="203"/>
      <c r="N124" s="204"/>
      <c r="O124" s="65"/>
      <c r="P124" s="65"/>
      <c r="Q124" s="65"/>
      <c r="R124" s="65"/>
      <c r="S124" s="65"/>
      <c r="T124" s="66"/>
      <c r="U124" s="35"/>
      <c r="V124" s="35"/>
      <c r="W124" s="35"/>
      <c r="X124" s="35"/>
      <c r="Y124" s="35"/>
      <c r="Z124" s="35"/>
      <c r="AA124" s="35"/>
      <c r="AB124" s="35"/>
      <c r="AC124" s="35"/>
      <c r="AD124" s="35"/>
      <c r="AE124" s="35"/>
      <c r="AT124" s="18" t="s">
        <v>155</v>
      </c>
      <c r="AU124" s="18" t="s">
        <v>82</v>
      </c>
    </row>
    <row r="125" spans="1:65" s="2" customFormat="1" ht="16.5" customHeight="1">
      <c r="A125" s="35"/>
      <c r="B125" s="36"/>
      <c r="C125" s="188" t="s">
        <v>224</v>
      </c>
      <c r="D125" s="188" t="s">
        <v>148</v>
      </c>
      <c r="E125" s="189" t="s">
        <v>2606</v>
      </c>
      <c r="F125" s="190" t="s">
        <v>2607</v>
      </c>
      <c r="G125" s="191" t="s">
        <v>2585</v>
      </c>
      <c r="H125" s="192">
        <v>1</v>
      </c>
      <c r="I125" s="193"/>
      <c r="J125" s="194">
        <f>ROUND(I125*H125,2)</f>
        <v>0</v>
      </c>
      <c r="K125" s="190" t="s">
        <v>19</v>
      </c>
      <c r="L125" s="40"/>
      <c r="M125" s="195" t="s">
        <v>19</v>
      </c>
      <c r="N125" s="196" t="s">
        <v>43</v>
      </c>
      <c r="O125" s="65"/>
      <c r="P125" s="197">
        <f>O125*H125</f>
        <v>0</v>
      </c>
      <c r="Q125" s="197">
        <v>0</v>
      </c>
      <c r="R125" s="197">
        <f>Q125*H125</f>
        <v>0</v>
      </c>
      <c r="S125" s="197">
        <v>0</v>
      </c>
      <c r="T125" s="198">
        <f>S125*H125</f>
        <v>0</v>
      </c>
      <c r="U125" s="35"/>
      <c r="V125" s="35"/>
      <c r="W125" s="35"/>
      <c r="X125" s="35"/>
      <c r="Y125" s="35"/>
      <c r="Z125" s="35"/>
      <c r="AA125" s="35"/>
      <c r="AB125" s="35"/>
      <c r="AC125" s="35"/>
      <c r="AD125" s="35"/>
      <c r="AE125" s="35"/>
      <c r="AR125" s="199" t="s">
        <v>153</v>
      </c>
      <c r="AT125" s="199" t="s">
        <v>148</v>
      </c>
      <c r="AU125" s="199" t="s">
        <v>82</v>
      </c>
      <c r="AY125" s="18" t="s">
        <v>146</v>
      </c>
      <c r="BE125" s="200">
        <f>IF(N125="základní",J125,0)</f>
        <v>0</v>
      </c>
      <c r="BF125" s="200">
        <f>IF(N125="snížená",J125,0)</f>
        <v>0</v>
      </c>
      <c r="BG125" s="200">
        <f>IF(N125="zákl. přenesená",J125,0)</f>
        <v>0</v>
      </c>
      <c r="BH125" s="200">
        <f>IF(N125="sníž. přenesená",J125,0)</f>
        <v>0</v>
      </c>
      <c r="BI125" s="200">
        <f>IF(N125="nulová",J125,0)</f>
        <v>0</v>
      </c>
      <c r="BJ125" s="18" t="s">
        <v>80</v>
      </c>
      <c r="BK125" s="200">
        <f>ROUND(I125*H125,2)</f>
        <v>0</v>
      </c>
      <c r="BL125" s="18" t="s">
        <v>153</v>
      </c>
      <c r="BM125" s="199" t="s">
        <v>312</v>
      </c>
    </row>
    <row r="126" spans="1:65" s="2" customFormat="1" ht="11.25">
      <c r="A126" s="35"/>
      <c r="B126" s="36"/>
      <c r="C126" s="37"/>
      <c r="D126" s="201" t="s">
        <v>155</v>
      </c>
      <c r="E126" s="37"/>
      <c r="F126" s="202" t="s">
        <v>2607</v>
      </c>
      <c r="G126" s="37"/>
      <c r="H126" s="37"/>
      <c r="I126" s="109"/>
      <c r="J126" s="37"/>
      <c r="K126" s="37"/>
      <c r="L126" s="40"/>
      <c r="M126" s="203"/>
      <c r="N126" s="204"/>
      <c r="O126" s="65"/>
      <c r="P126" s="65"/>
      <c r="Q126" s="65"/>
      <c r="R126" s="65"/>
      <c r="S126" s="65"/>
      <c r="T126" s="66"/>
      <c r="U126" s="35"/>
      <c r="V126" s="35"/>
      <c r="W126" s="35"/>
      <c r="X126" s="35"/>
      <c r="Y126" s="35"/>
      <c r="Z126" s="35"/>
      <c r="AA126" s="35"/>
      <c r="AB126" s="35"/>
      <c r="AC126" s="35"/>
      <c r="AD126" s="35"/>
      <c r="AE126" s="35"/>
      <c r="AT126" s="18" t="s">
        <v>155</v>
      </c>
      <c r="AU126" s="18" t="s">
        <v>82</v>
      </c>
    </row>
    <row r="127" spans="1:65" s="2" customFormat="1" ht="16.5" customHeight="1">
      <c r="A127" s="35"/>
      <c r="B127" s="36"/>
      <c r="C127" s="188" t="s">
        <v>229</v>
      </c>
      <c r="D127" s="188" t="s">
        <v>148</v>
      </c>
      <c r="E127" s="189" t="s">
        <v>2590</v>
      </c>
      <c r="F127" s="190" t="s">
        <v>2591</v>
      </c>
      <c r="G127" s="191" t="s">
        <v>2585</v>
      </c>
      <c r="H127" s="192">
        <v>2</v>
      </c>
      <c r="I127" s="193"/>
      <c r="J127" s="194">
        <f>ROUND(I127*H127,2)</f>
        <v>0</v>
      </c>
      <c r="K127" s="190" t="s">
        <v>19</v>
      </c>
      <c r="L127" s="40"/>
      <c r="M127" s="195" t="s">
        <v>19</v>
      </c>
      <c r="N127" s="196" t="s">
        <v>43</v>
      </c>
      <c r="O127" s="65"/>
      <c r="P127" s="197">
        <f>O127*H127</f>
        <v>0</v>
      </c>
      <c r="Q127" s="197">
        <v>0</v>
      </c>
      <c r="R127" s="197">
        <f>Q127*H127</f>
        <v>0</v>
      </c>
      <c r="S127" s="197">
        <v>0</v>
      </c>
      <c r="T127" s="198">
        <f>S127*H127</f>
        <v>0</v>
      </c>
      <c r="U127" s="35"/>
      <c r="V127" s="35"/>
      <c r="W127" s="35"/>
      <c r="X127" s="35"/>
      <c r="Y127" s="35"/>
      <c r="Z127" s="35"/>
      <c r="AA127" s="35"/>
      <c r="AB127" s="35"/>
      <c r="AC127" s="35"/>
      <c r="AD127" s="35"/>
      <c r="AE127" s="35"/>
      <c r="AR127" s="199" t="s">
        <v>153</v>
      </c>
      <c r="AT127" s="199" t="s">
        <v>148</v>
      </c>
      <c r="AU127" s="199" t="s">
        <v>82</v>
      </c>
      <c r="AY127" s="18" t="s">
        <v>146</v>
      </c>
      <c r="BE127" s="200">
        <f>IF(N127="základní",J127,0)</f>
        <v>0</v>
      </c>
      <c r="BF127" s="200">
        <f>IF(N127="snížená",J127,0)</f>
        <v>0</v>
      </c>
      <c r="BG127" s="200">
        <f>IF(N127="zákl. přenesená",J127,0)</f>
        <v>0</v>
      </c>
      <c r="BH127" s="200">
        <f>IF(N127="sníž. přenesená",J127,0)</f>
        <v>0</v>
      </c>
      <c r="BI127" s="200">
        <f>IF(N127="nulová",J127,0)</f>
        <v>0</v>
      </c>
      <c r="BJ127" s="18" t="s">
        <v>80</v>
      </c>
      <c r="BK127" s="200">
        <f>ROUND(I127*H127,2)</f>
        <v>0</v>
      </c>
      <c r="BL127" s="18" t="s">
        <v>153</v>
      </c>
      <c r="BM127" s="199" t="s">
        <v>324</v>
      </c>
    </row>
    <row r="128" spans="1:65" s="2" customFormat="1" ht="11.25">
      <c r="A128" s="35"/>
      <c r="B128" s="36"/>
      <c r="C128" s="37"/>
      <c r="D128" s="201" t="s">
        <v>155</v>
      </c>
      <c r="E128" s="37"/>
      <c r="F128" s="202" t="s">
        <v>2591</v>
      </c>
      <c r="G128" s="37"/>
      <c r="H128" s="37"/>
      <c r="I128" s="109"/>
      <c r="J128" s="37"/>
      <c r="K128" s="37"/>
      <c r="L128" s="40"/>
      <c r="M128" s="203"/>
      <c r="N128" s="204"/>
      <c r="O128" s="65"/>
      <c r="P128" s="65"/>
      <c r="Q128" s="65"/>
      <c r="R128" s="65"/>
      <c r="S128" s="65"/>
      <c r="T128" s="66"/>
      <c r="U128" s="35"/>
      <c r="V128" s="35"/>
      <c r="W128" s="35"/>
      <c r="X128" s="35"/>
      <c r="Y128" s="35"/>
      <c r="Z128" s="35"/>
      <c r="AA128" s="35"/>
      <c r="AB128" s="35"/>
      <c r="AC128" s="35"/>
      <c r="AD128" s="35"/>
      <c r="AE128" s="35"/>
      <c r="AT128" s="18" t="s">
        <v>155</v>
      </c>
      <c r="AU128" s="18" t="s">
        <v>82</v>
      </c>
    </row>
    <row r="129" spans="1:65" s="2" customFormat="1" ht="16.5" customHeight="1">
      <c r="A129" s="35"/>
      <c r="B129" s="36"/>
      <c r="C129" s="188" t="s">
        <v>8</v>
      </c>
      <c r="D129" s="188" t="s">
        <v>148</v>
      </c>
      <c r="E129" s="189" t="s">
        <v>2608</v>
      </c>
      <c r="F129" s="190" t="s">
        <v>2609</v>
      </c>
      <c r="G129" s="191" t="s">
        <v>2585</v>
      </c>
      <c r="H129" s="192">
        <v>1</v>
      </c>
      <c r="I129" s="193"/>
      <c r="J129" s="194">
        <f>ROUND(I129*H129,2)</f>
        <v>0</v>
      </c>
      <c r="K129" s="190" t="s">
        <v>19</v>
      </c>
      <c r="L129" s="40"/>
      <c r="M129" s="195" t="s">
        <v>19</v>
      </c>
      <c r="N129" s="196" t="s">
        <v>43</v>
      </c>
      <c r="O129" s="65"/>
      <c r="P129" s="197">
        <f>O129*H129</f>
        <v>0</v>
      </c>
      <c r="Q129" s="197">
        <v>0</v>
      </c>
      <c r="R129" s="197">
        <f>Q129*H129</f>
        <v>0</v>
      </c>
      <c r="S129" s="197">
        <v>0</v>
      </c>
      <c r="T129" s="198">
        <f>S129*H129</f>
        <v>0</v>
      </c>
      <c r="U129" s="35"/>
      <c r="V129" s="35"/>
      <c r="W129" s="35"/>
      <c r="X129" s="35"/>
      <c r="Y129" s="35"/>
      <c r="Z129" s="35"/>
      <c r="AA129" s="35"/>
      <c r="AB129" s="35"/>
      <c r="AC129" s="35"/>
      <c r="AD129" s="35"/>
      <c r="AE129" s="35"/>
      <c r="AR129" s="199" t="s">
        <v>153</v>
      </c>
      <c r="AT129" s="199" t="s">
        <v>148</v>
      </c>
      <c r="AU129" s="199" t="s">
        <v>82</v>
      </c>
      <c r="AY129" s="18" t="s">
        <v>146</v>
      </c>
      <c r="BE129" s="200">
        <f>IF(N129="základní",J129,0)</f>
        <v>0</v>
      </c>
      <c r="BF129" s="200">
        <f>IF(N129="snížená",J129,0)</f>
        <v>0</v>
      </c>
      <c r="BG129" s="200">
        <f>IF(N129="zákl. přenesená",J129,0)</f>
        <v>0</v>
      </c>
      <c r="BH129" s="200">
        <f>IF(N129="sníž. přenesená",J129,0)</f>
        <v>0</v>
      </c>
      <c r="BI129" s="200">
        <f>IF(N129="nulová",J129,0)</f>
        <v>0</v>
      </c>
      <c r="BJ129" s="18" t="s">
        <v>80</v>
      </c>
      <c r="BK129" s="200">
        <f>ROUND(I129*H129,2)</f>
        <v>0</v>
      </c>
      <c r="BL129" s="18" t="s">
        <v>153</v>
      </c>
      <c r="BM129" s="199" t="s">
        <v>335</v>
      </c>
    </row>
    <row r="130" spans="1:65" s="2" customFormat="1" ht="11.25">
      <c r="A130" s="35"/>
      <c r="B130" s="36"/>
      <c r="C130" s="37"/>
      <c r="D130" s="201" t="s">
        <v>155</v>
      </c>
      <c r="E130" s="37"/>
      <c r="F130" s="202" t="s">
        <v>2609</v>
      </c>
      <c r="G130" s="37"/>
      <c r="H130" s="37"/>
      <c r="I130" s="109"/>
      <c r="J130" s="37"/>
      <c r="K130" s="37"/>
      <c r="L130" s="40"/>
      <c r="M130" s="203"/>
      <c r="N130" s="204"/>
      <c r="O130" s="65"/>
      <c r="P130" s="65"/>
      <c r="Q130" s="65"/>
      <c r="R130" s="65"/>
      <c r="S130" s="65"/>
      <c r="T130" s="66"/>
      <c r="U130" s="35"/>
      <c r="V130" s="35"/>
      <c r="W130" s="35"/>
      <c r="X130" s="35"/>
      <c r="Y130" s="35"/>
      <c r="Z130" s="35"/>
      <c r="AA130" s="35"/>
      <c r="AB130" s="35"/>
      <c r="AC130" s="35"/>
      <c r="AD130" s="35"/>
      <c r="AE130" s="35"/>
      <c r="AT130" s="18" t="s">
        <v>155</v>
      </c>
      <c r="AU130" s="18" t="s">
        <v>82</v>
      </c>
    </row>
    <row r="131" spans="1:65" s="2" customFormat="1" ht="16.5" customHeight="1">
      <c r="A131" s="35"/>
      <c r="B131" s="36"/>
      <c r="C131" s="188" t="s">
        <v>239</v>
      </c>
      <c r="D131" s="188" t="s">
        <v>148</v>
      </c>
      <c r="E131" s="189" t="s">
        <v>2610</v>
      </c>
      <c r="F131" s="190" t="s">
        <v>2611</v>
      </c>
      <c r="G131" s="191" t="s">
        <v>2585</v>
      </c>
      <c r="H131" s="192">
        <v>8</v>
      </c>
      <c r="I131" s="193"/>
      <c r="J131" s="194">
        <f>ROUND(I131*H131,2)</f>
        <v>0</v>
      </c>
      <c r="K131" s="190" t="s">
        <v>19</v>
      </c>
      <c r="L131" s="40"/>
      <c r="M131" s="195" t="s">
        <v>19</v>
      </c>
      <c r="N131" s="196" t="s">
        <v>43</v>
      </c>
      <c r="O131" s="65"/>
      <c r="P131" s="197">
        <f>O131*H131</f>
        <v>0</v>
      </c>
      <c r="Q131" s="197">
        <v>0</v>
      </c>
      <c r="R131" s="197">
        <f>Q131*H131</f>
        <v>0</v>
      </c>
      <c r="S131" s="197">
        <v>0</v>
      </c>
      <c r="T131" s="198">
        <f>S131*H131</f>
        <v>0</v>
      </c>
      <c r="U131" s="35"/>
      <c r="V131" s="35"/>
      <c r="W131" s="35"/>
      <c r="X131" s="35"/>
      <c r="Y131" s="35"/>
      <c r="Z131" s="35"/>
      <c r="AA131" s="35"/>
      <c r="AB131" s="35"/>
      <c r="AC131" s="35"/>
      <c r="AD131" s="35"/>
      <c r="AE131" s="35"/>
      <c r="AR131" s="199" t="s">
        <v>153</v>
      </c>
      <c r="AT131" s="199" t="s">
        <v>148</v>
      </c>
      <c r="AU131" s="199" t="s">
        <v>82</v>
      </c>
      <c r="AY131" s="18" t="s">
        <v>146</v>
      </c>
      <c r="BE131" s="200">
        <f>IF(N131="základní",J131,0)</f>
        <v>0</v>
      </c>
      <c r="BF131" s="200">
        <f>IF(N131="snížená",J131,0)</f>
        <v>0</v>
      </c>
      <c r="BG131" s="200">
        <f>IF(N131="zákl. přenesená",J131,0)</f>
        <v>0</v>
      </c>
      <c r="BH131" s="200">
        <f>IF(N131="sníž. přenesená",J131,0)</f>
        <v>0</v>
      </c>
      <c r="BI131" s="200">
        <f>IF(N131="nulová",J131,0)</f>
        <v>0</v>
      </c>
      <c r="BJ131" s="18" t="s">
        <v>80</v>
      </c>
      <c r="BK131" s="200">
        <f>ROUND(I131*H131,2)</f>
        <v>0</v>
      </c>
      <c r="BL131" s="18" t="s">
        <v>153</v>
      </c>
      <c r="BM131" s="199" t="s">
        <v>347</v>
      </c>
    </row>
    <row r="132" spans="1:65" s="2" customFormat="1" ht="11.25">
      <c r="A132" s="35"/>
      <c r="B132" s="36"/>
      <c r="C132" s="37"/>
      <c r="D132" s="201" t="s">
        <v>155</v>
      </c>
      <c r="E132" s="37"/>
      <c r="F132" s="202" t="s">
        <v>2611</v>
      </c>
      <c r="G132" s="37"/>
      <c r="H132" s="37"/>
      <c r="I132" s="109"/>
      <c r="J132" s="37"/>
      <c r="K132" s="37"/>
      <c r="L132" s="40"/>
      <c r="M132" s="203"/>
      <c r="N132" s="204"/>
      <c r="O132" s="65"/>
      <c r="P132" s="65"/>
      <c r="Q132" s="65"/>
      <c r="R132" s="65"/>
      <c r="S132" s="65"/>
      <c r="T132" s="66"/>
      <c r="U132" s="35"/>
      <c r="V132" s="35"/>
      <c r="W132" s="35"/>
      <c r="X132" s="35"/>
      <c r="Y132" s="35"/>
      <c r="Z132" s="35"/>
      <c r="AA132" s="35"/>
      <c r="AB132" s="35"/>
      <c r="AC132" s="35"/>
      <c r="AD132" s="35"/>
      <c r="AE132" s="35"/>
      <c r="AT132" s="18" t="s">
        <v>155</v>
      </c>
      <c r="AU132" s="18" t="s">
        <v>82</v>
      </c>
    </row>
    <row r="133" spans="1:65" s="2" customFormat="1" ht="16.5" customHeight="1">
      <c r="A133" s="35"/>
      <c r="B133" s="36"/>
      <c r="C133" s="188" t="s">
        <v>249</v>
      </c>
      <c r="D133" s="188" t="s">
        <v>148</v>
      </c>
      <c r="E133" s="189" t="s">
        <v>2612</v>
      </c>
      <c r="F133" s="190" t="s">
        <v>2613</v>
      </c>
      <c r="G133" s="191" t="s">
        <v>2585</v>
      </c>
      <c r="H133" s="192">
        <v>1</v>
      </c>
      <c r="I133" s="193"/>
      <c r="J133" s="194">
        <f>ROUND(I133*H133,2)</f>
        <v>0</v>
      </c>
      <c r="K133" s="190" t="s">
        <v>19</v>
      </c>
      <c r="L133" s="40"/>
      <c r="M133" s="195" t="s">
        <v>19</v>
      </c>
      <c r="N133" s="196" t="s">
        <v>43</v>
      </c>
      <c r="O133" s="65"/>
      <c r="P133" s="197">
        <f>O133*H133</f>
        <v>0</v>
      </c>
      <c r="Q133" s="197">
        <v>0</v>
      </c>
      <c r="R133" s="197">
        <f>Q133*H133</f>
        <v>0</v>
      </c>
      <c r="S133" s="197">
        <v>0</v>
      </c>
      <c r="T133" s="198">
        <f>S133*H133</f>
        <v>0</v>
      </c>
      <c r="U133" s="35"/>
      <c r="V133" s="35"/>
      <c r="W133" s="35"/>
      <c r="X133" s="35"/>
      <c r="Y133" s="35"/>
      <c r="Z133" s="35"/>
      <c r="AA133" s="35"/>
      <c r="AB133" s="35"/>
      <c r="AC133" s="35"/>
      <c r="AD133" s="35"/>
      <c r="AE133" s="35"/>
      <c r="AR133" s="199" t="s">
        <v>153</v>
      </c>
      <c r="AT133" s="199" t="s">
        <v>148</v>
      </c>
      <c r="AU133" s="199" t="s">
        <v>82</v>
      </c>
      <c r="AY133" s="18" t="s">
        <v>146</v>
      </c>
      <c r="BE133" s="200">
        <f>IF(N133="základní",J133,0)</f>
        <v>0</v>
      </c>
      <c r="BF133" s="200">
        <f>IF(N133="snížená",J133,0)</f>
        <v>0</v>
      </c>
      <c r="BG133" s="200">
        <f>IF(N133="zákl. přenesená",J133,0)</f>
        <v>0</v>
      </c>
      <c r="BH133" s="200">
        <f>IF(N133="sníž. přenesená",J133,0)</f>
        <v>0</v>
      </c>
      <c r="BI133" s="200">
        <f>IF(N133="nulová",J133,0)</f>
        <v>0</v>
      </c>
      <c r="BJ133" s="18" t="s">
        <v>80</v>
      </c>
      <c r="BK133" s="200">
        <f>ROUND(I133*H133,2)</f>
        <v>0</v>
      </c>
      <c r="BL133" s="18" t="s">
        <v>153</v>
      </c>
      <c r="BM133" s="199" t="s">
        <v>359</v>
      </c>
    </row>
    <row r="134" spans="1:65" s="2" customFormat="1" ht="11.25">
      <c r="A134" s="35"/>
      <c r="B134" s="36"/>
      <c r="C134" s="37"/>
      <c r="D134" s="201" t="s">
        <v>155</v>
      </c>
      <c r="E134" s="37"/>
      <c r="F134" s="202" t="s">
        <v>2613</v>
      </c>
      <c r="G134" s="37"/>
      <c r="H134" s="37"/>
      <c r="I134" s="109"/>
      <c r="J134" s="37"/>
      <c r="K134" s="37"/>
      <c r="L134" s="40"/>
      <c r="M134" s="203"/>
      <c r="N134" s="204"/>
      <c r="O134" s="65"/>
      <c r="P134" s="65"/>
      <c r="Q134" s="65"/>
      <c r="R134" s="65"/>
      <c r="S134" s="65"/>
      <c r="T134" s="66"/>
      <c r="U134" s="35"/>
      <c r="V134" s="35"/>
      <c r="W134" s="35"/>
      <c r="X134" s="35"/>
      <c r="Y134" s="35"/>
      <c r="Z134" s="35"/>
      <c r="AA134" s="35"/>
      <c r="AB134" s="35"/>
      <c r="AC134" s="35"/>
      <c r="AD134" s="35"/>
      <c r="AE134" s="35"/>
      <c r="AT134" s="18" t="s">
        <v>155</v>
      </c>
      <c r="AU134" s="18" t="s">
        <v>82</v>
      </c>
    </row>
    <row r="135" spans="1:65" s="2" customFormat="1" ht="16.5" customHeight="1">
      <c r="A135" s="35"/>
      <c r="B135" s="36"/>
      <c r="C135" s="188" t="s">
        <v>258</v>
      </c>
      <c r="D135" s="188" t="s">
        <v>148</v>
      </c>
      <c r="E135" s="189" t="s">
        <v>2614</v>
      </c>
      <c r="F135" s="190" t="s">
        <v>2615</v>
      </c>
      <c r="G135" s="191" t="s">
        <v>2585</v>
      </c>
      <c r="H135" s="192">
        <v>8</v>
      </c>
      <c r="I135" s="193"/>
      <c r="J135" s="194">
        <f>ROUND(I135*H135,2)</f>
        <v>0</v>
      </c>
      <c r="K135" s="190" t="s">
        <v>19</v>
      </c>
      <c r="L135" s="40"/>
      <c r="M135" s="195" t="s">
        <v>19</v>
      </c>
      <c r="N135" s="196" t="s">
        <v>43</v>
      </c>
      <c r="O135" s="65"/>
      <c r="P135" s="197">
        <f>O135*H135</f>
        <v>0</v>
      </c>
      <c r="Q135" s="197">
        <v>0</v>
      </c>
      <c r="R135" s="197">
        <f>Q135*H135</f>
        <v>0</v>
      </c>
      <c r="S135" s="197">
        <v>0</v>
      </c>
      <c r="T135" s="198">
        <f>S135*H135</f>
        <v>0</v>
      </c>
      <c r="U135" s="35"/>
      <c r="V135" s="35"/>
      <c r="W135" s="35"/>
      <c r="X135" s="35"/>
      <c r="Y135" s="35"/>
      <c r="Z135" s="35"/>
      <c r="AA135" s="35"/>
      <c r="AB135" s="35"/>
      <c r="AC135" s="35"/>
      <c r="AD135" s="35"/>
      <c r="AE135" s="35"/>
      <c r="AR135" s="199" t="s">
        <v>153</v>
      </c>
      <c r="AT135" s="199" t="s">
        <v>148</v>
      </c>
      <c r="AU135" s="199" t="s">
        <v>82</v>
      </c>
      <c r="AY135" s="18" t="s">
        <v>146</v>
      </c>
      <c r="BE135" s="200">
        <f>IF(N135="základní",J135,0)</f>
        <v>0</v>
      </c>
      <c r="BF135" s="200">
        <f>IF(N135="snížená",J135,0)</f>
        <v>0</v>
      </c>
      <c r="BG135" s="200">
        <f>IF(N135="zákl. přenesená",J135,0)</f>
        <v>0</v>
      </c>
      <c r="BH135" s="200">
        <f>IF(N135="sníž. přenesená",J135,0)</f>
        <v>0</v>
      </c>
      <c r="BI135" s="200">
        <f>IF(N135="nulová",J135,0)</f>
        <v>0</v>
      </c>
      <c r="BJ135" s="18" t="s">
        <v>80</v>
      </c>
      <c r="BK135" s="200">
        <f>ROUND(I135*H135,2)</f>
        <v>0</v>
      </c>
      <c r="BL135" s="18" t="s">
        <v>153</v>
      </c>
      <c r="BM135" s="199" t="s">
        <v>373</v>
      </c>
    </row>
    <row r="136" spans="1:65" s="2" customFormat="1" ht="11.25">
      <c r="A136" s="35"/>
      <c r="B136" s="36"/>
      <c r="C136" s="37"/>
      <c r="D136" s="201" t="s">
        <v>155</v>
      </c>
      <c r="E136" s="37"/>
      <c r="F136" s="202" t="s">
        <v>2615</v>
      </c>
      <c r="G136" s="37"/>
      <c r="H136" s="37"/>
      <c r="I136" s="109"/>
      <c r="J136" s="37"/>
      <c r="K136" s="37"/>
      <c r="L136" s="40"/>
      <c r="M136" s="203"/>
      <c r="N136" s="204"/>
      <c r="O136" s="65"/>
      <c r="P136" s="65"/>
      <c r="Q136" s="65"/>
      <c r="R136" s="65"/>
      <c r="S136" s="65"/>
      <c r="T136" s="66"/>
      <c r="U136" s="35"/>
      <c r="V136" s="35"/>
      <c r="W136" s="35"/>
      <c r="X136" s="35"/>
      <c r="Y136" s="35"/>
      <c r="Z136" s="35"/>
      <c r="AA136" s="35"/>
      <c r="AB136" s="35"/>
      <c r="AC136" s="35"/>
      <c r="AD136" s="35"/>
      <c r="AE136" s="35"/>
      <c r="AT136" s="18" t="s">
        <v>155</v>
      </c>
      <c r="AU136" s="18" t="s">
        <v>82</v>
      </c>
    </row>
    <row r="137" spans="1:65" s="2" customFormat="1" ht="16.5" customHeight="1">
      <c r="A137" s="35"/>
      <c r="B137" s="36"/>
      <c r="C137" s="188" t="s">
        <v>266</v>
      </c>
      <c r="D137" s="188" t="s">
        <v>148</v>
      </c>
      <c r="E137" s="189" t="s">
        <v>2608</v>
      </c>
      <c r="F137" s="190" t="s">
        <v>2609</v>
      </c>
      <c r="G137" s="191" t="s">
        <v>2585</v>
      </c>
      <c r="H137" s="192">
        <v>1</v>
      </c>
      <c r="I137" s="193"/>
      <c r="J137" s="194">
        <f>ROUND(I137*H137,2)</f>
        <v>0</v>
      </c>
      <c r="K137" s="190" t="s">
        <v>19</v>
      </c>
      <c r="L137" s="40"/>
      <c r="M137" s="195" t="s">
        <v>19</v>
      </c>
      <c r="N137" s="196" t="s">
        <v>43</v>
      </c>
      <c r="O137" s="65"/>
      <c r="P137" s="197">
        <f>O137*H137</f>
        <v>0</v>
      </c>
      <c r="Q137" s="197">
        <v>0</v>
      </c>
      <c r="R137" s="197">
        <f>Q137*H137</f>
        <v>0</v>
      </c>
      <c r="S137" s="197">
        <v>0</v>
      </c>
      <c r="T137" s="198">
        <f>S137*H137</f>
        <v>0</v>
      </c>
      <c r="U137" s="35"/>
      <c r="V137" s="35"/>
      <c r="W137" s="35"/>
      <c r="X137" s="35"/>
      <c r="Y137" s="35"/>
      <c r="Z137" s="35"/>
      <c r="AA137" s="35"/>
      <c r="AB137" s="35"/>
      <c r="AC137" s="35"/>
      <c r="AD137" s="35"/>
      <c r="AE137" s="35"/>
      <c r="AR137" s="199" t="s">
        <v>153</v>
      </c>
      <c r="AT137" s="199" t="s">
        <v>148</v>
      </c>
      <c r="AU137" s="199" t="s">
        <v>82</v>
      </c>
      <c r="AY137" s="18" t="s">
        <v>146</v>
      </c>
      <c r="BE137" s="200">
        <f>IF(N137="základní",J137,0)</f>
        <v>0</v>
      </c>
      <c r="BF137" s="200">
        <f>IF(N137="snížená",J137,0)</f>
        <v>0</v>
      </c>
      <c r="BG137" s="200">
        <f>IF(N137="zákl. přenesená",J137,0)</f>
        <v>0</v>
      </c>
      <c r="BH137" s="200">
        <f>IF(N137="sníž. přenesená",J137,0)</f>
        <v>0</v>
      </c>
      <c r="BI137" s="200">
        <f>IF(N137="nulová",J137,0)</f>
        <v>0</v>
      </c>
      <c r="BJ137" s="18" t="s">
        <v>80</v>
      </c>
      <c r="BK137" s="200">
        <f>ROUND(I137*H137,2)</f>
        <v>0</v>
      </c>
      <c r="BL137" s="18" t="s">
        <v>153</v>
      </c>
      <c r="BM137" s="199" t="s">
        <v>390</v>
      </c>
    </row>
    <row r="138" spans="1:65" s="2" customFormat="1" ht="11.25">
      <c r="A138" s="35"/>
      <c r="B138" s="36"/>
      <c r="C138" s="37"/>
      <c r="D138" s="201" t="s">
        <v>155</v>
      </c>
      <c r="E138" s="37"/>
      <c r="F138" s="202" t="s">
        <v>2609</v>
      </c>
      <c r="G138" s="37"/>
      <c r="H138" s="37"/>
      <c r="I138" s="109"/>
      <c r="J138" s="37"/>
      <c r="K138" s="37"/>
      <c r="L138" s="40"/>
      <c r="M138" s="203"/>
      <c r="N138" s="204"/>
      <c r="O138" s="65"/>
      <c r="P138" s="65"/>
      <c r="Q138" s="65"/>
      <c r="R138" s="65"/>
      <c r="S138" s="65"/>
      <c r="T138" s="66"/>
      <c r="U138" s="35"/>
      <c r="V138" s="35"/>
      <c r="W138" s="35"/>
      <c r="X138" s="35"/>
      <c r="Y138" s="35"/>
      <c r="Z138" s="35"/>
      <c r="AA138" s="35"/>
      <c r="AB138" s="35"/>
      <c r="AC138" s="35"/>
      <c r="AD138" s="35"/>
      <c r="AE138" s="35"/>
      <c r="AT138" s="18" t="s">
        <v>155</v>
      </c>
      <c r="AU138" s="18" t="s">
        <v>82</v>
      </c>
    </row>
    <row r="139" spans="1:65" s="2" customFormat="1" ht="16.5" customHeight="1">
      <c r="A139" s="35"/>
      <c r="B139" s="36"/>
      <c r="C139" s="188" t="s">
        <v>275</v>
      </c>
      <c r="D139" s="188" t="s">
        <v>148</v>
      </c>
      <c r="E139" s="189" t="s">
        <v>2610</v>
      </c>
      <c r="F139" s="190" t="s">
        <v>2611</v>
      </c>
      <c r="G139" s="191" t="s">
        <v>2585</v>
      </c>
      <c r="H139" s="192">
        <v>8</v>
      </c>
      <c r="I139" s="193"/>
      <c r="J139" s="194">
        <f>ROUND(I139*H139,2)</f>
        <v>0</v>
      </c>
      <c r="K139" s="190" t="s">
        <v>19</v>
      </c>
      <c r="L139" s="40"/>
      <c r="M139" s="195" t="s">
        <v>19</v>
      </c>
      <c r="N139" s="196" t="s">
        <v>43</v>
      </c>
      <c r="O139" s="65"/>
      <c r="P139" s="197">
        <f>O139*H139</f>
        <v>0</v>
      </c>
      <c r="Q139" s="197">
        <v>0</v>
      </c>
      <c r="R139" s="197">
        <f>Q139*H139</f>
        <v>0</v>
      </c>
      <c r="S139" s="197">
        <v>0</v>
      </c>
      <c r="T139" s="198">
        <f>S139*H139</f>
        <v>0</v>
      </c>
      <c r="U139" s="35"/>
      <c r="V139" s="35"/>
      <c r="W139" s="35"/>
      <c r="X139" s="35"/>
      <c r="Y139" s="35"/>
      <c r="Z139" s="35"/>
      <c r="AA139" s="35"/>
      <c r="AB139" s="35"/>
      <c r="AC139" s="35"/>
      <c r="AD139" s="35"/>
      <c r="AE139" s="35"/>
      <c r="AR139" s="199" t="s">
        <v>153</v>
      </c>
      <c r="AT139" s="199" t="s">
        <v>148</v>
      </c>
      <c r="AU139" s="199" t="s">
        <v>82</v>
      </c>
      <c r="AY139" s="18" t="s">
        <v>146</v>
      </c>
      <c r="BE139" s="200">
        <f>IF(N139="základní",J139,0)</f>
        <v>0</v>
      </c>
      <c r="BF139" s="200">
        <f>IF(N139="snížená",J139,0)</f>
        <v>0</v>
      </c>
      <c r="BG139" s="200">
        <f>IF(N139="zákl. přenesená",J139,0)</f>
        <v>0</v>
      </c>
      <c r="BH139" s="200">
        <f>IF(N139="sníž. přenesená",J139,0)</f>
        <v>0</v>
      </c>
      <c r="BI139" s="200">
        <f>IF(N139="nulová",J139,0)</f>
        <v>0</v>
      </c>
      <c r="BJ139" s="18" t="s">
        <v>80</v>
      </c>
      <c r="BK139" s="200">
        <f>ROUND(I139*H139,2)</f>
        <v>0</v>
      </c>
      <c r="BL139" s="18" t="s">
        <v>153</v>
      </c>
      <c r="BM139" s="199" t="s">
        <v>402</v>
      </c>
    </row>
    <row r="140" spans="1:65" s="2" customFormat="1" ht="11.25">
      <c r="A140" s="35"/>
      <c r="B140" s="36"/>
      <c r="C140" s="37"/>
      <c r="D140" s="201" t="s">
        <v>155</v>
      </c>
      <c r="E140" s="37"/>
      <c r="F140" s="202" t="s">
        <v>2611</v>
      </c>
      <c r="G140" s="37"/>
      <c r="H140" s="37"/>
      <c r="I140" s="109"/>
      <c r="J140" s="37"/>
      <c r="K140" s="37"/>
      <c r="L140" s="40"/>
      <c r="M140" s="203"/>
      <c r="N140" s="204"/>
      <c r="O140" s="65"/>
      <c r="P140" s="65"/>
      <c r="Q140" s="65"/>
      <c r="R140" s="65"/>
      <c r="S140" s="65"/>
      <c r="T140" s="66"/>
      <c r="U140" s="35"/>
      <c r="V140" s="35"/>
      <c r="W140" s="35"/>
      <c r="X140" s="35"/>
      <c r="Y140" s="35"/>
      <c r="Z140" s="35"/>
      <c r="AA140" s="35"/>
      <c r="AB140" s="35"/>
      <c r="AC140" s="35"/>
      <c r="AD140" s="35"/>
      <c r="AE140" s="35"/>
      <c r="AT140" s="18" t="s">
        <v>155</v>
      </c>
      <c r="AU140" s="18" t="s">
        <v>82</v>
      </c>
    </row>
    <row r="141" spans="1:65" s="2" customFormat="1" ht="16.5" customHeight="1">
      <c r="A141" s="35"/>
      <c r="B141" s="36"/>
      <c r="C141" s="188" t="s">
        <v>7</v>
      </c>
      <c r="D141" s="188" t="s">
        <v>148</v>
      </c>
      <c r="E141" s="189" t="s">
        <v>2612</v>
      </c>
      <c r="F141" s="190" t="s">
        <v>2613</v>
      </c>
      <c r="G141" s="191" t="s">
        <v>2585</v>
      </c>
      <c r="H141" s="192">
        <v>1</v>
      </c>
      <c r="I141" s="193"/>
      <c r="J141" s="194">
        <f>ROUND(I141*H141,2)</f>
        <v>0</v>
      </c>
      <c r="K141" s="190" t="s">
        <v>19</v>
      </c>
      <c r="L141" s="40"/>
      <c r="M141" s="195" t="s">
        <v>19</v>
      </c>
      <c r="N141" s="196" t="s">
        <v>43</v>
      </c>
      <c r="O141" s="65"/>
      <c r="P141" s="197">
        <f>O141*H141</f>
        <v>0</v>
      </c>
      <c r="Q141" s="197">
        <v>0</v>
      </c>
      <c r="R141" s="197">
        <f>Q141*H141</f>
        <v>0</v>
      </c>
      <c r="S141" s="197">
        <v>0</v>
      </c>
      <c r="T141" s="198">
        <f>S141*H141</f>
        <v>0</v>
      </c>
      <c r="U141" s="35"/>
      <c r="V141" s="35"/>
      <c r="W141" s="35"/>
      <c r="X141" s="35"/>
      <c r="Y141" s="35"/>
      <c r="Z141" s="35"/>
      <c r="AA141" s="35"/>
      <c r="AB141" s="35"/>
      <c r="AC141" s="35"/>
      <c r="AD141" s="35"/>
      <c r="AE141" s="35"/>
      <c r="AR141" s="199" t="s">
        <v>153</v>
      </c>
      <c r="AT141" s="199" t="s">
        <v>148</v>
      </c>
      <c r="AU141" s="199" t="s">
        <v>82</v>
      </c>
      <c r="AY141" s="18" t="s">
        <v>146</v>
      </c>
      <c r="BE141" s="200">
        <f>IF(N141="základní",J141,0)</f>
        <v>0</v>
      </c>
      <c r="BF141" s="200">
        <f>IF(N141="snížená",J141,0)</f>
        <v>0</v>
      </c>
      <c r="BG141" s="200">
        <f>IF(N141="zákl. přenesená",J141,0)</f>
        <v>0</v>
      </c>
      <c r="BH141" s="200">
        <f>IF(N141="sníž. přenesená",J141,0)</f>
        <v>0</v>
      </c>
      <c r="BI141" s="200">
        <f>IF(N141="nulová",J141,0)</f>
        <v>0</v>
      </c>
      <c r="BJ141" s="18" t="s">
        <v>80</v>
      </c>
      <c r="BK141" s="200">
        <f>ROUND(I141*H141,2)</f>
        <v>0</v>
      </c>
      <c r="BL141" s="18" t="s">
        <v>153</v>
      </c>
      <c r="BM141" s="199" t="s">
        <v>414</v>
      </c>
    </row>
    <row r="142" spans="1:65" s="2" customFormat="1" ht="11.25">
      <c r="A142" s="35"/>
      <c r="B142" s="36"/>
      <c r="C142" s="37"/>
      <c r="D142" s="201" t="s">
        <v>155</v>
      </c>
      <c r="E142" s="37"/>
      <c r="F142" s="202" t="s">
        <v>2613</v>
      </c>
      <c r="G142" s="37"/>
      <c r="H142" s="37"/>
      <c r="I142" s="109"/>
      <c r="J142" s="37"/>
      <c r="K142" s="37"/>
      <c r="L142" s="40"/>
      <c r="M142" s="203"/>
      <c r="N142" s="204"/>
      <c r="O142" s="65"/>
      <c r="P142" s="65"/>
      <c r="Q142" s="65"/>
      <c r="R142" s="65"/>
      <c r="S142" s="65"/>
      <c r="T142" s="66"/>
      <c r="U142" s="35"/>
      <c r="V142" s="35"/>
      <c r="W142" s="35"/>
      <c r="X142" s="35"/>
      <c r="Y142" s="35"/>
      <c r="Z142" s="35"/>
      <c r="AA142" s="35"/>
      <c r="AB142" s="35"/>
      <c r="AC142" s="35"/>
      <c r="AD142" s="35"/>
      <c r="AE142" s="35"/>
      <c r="AT142" s="18" t="s">
        <v>155</v>
      </c>
      <c r="AU142" s="18" t="s">
        <v>82</v>
      </c>
    </row>
    <row r="143" spans="1:65" s="2" customFormat="1" ht="16.5" customHeight="1">
      <c r="A143" s="35"/>
      <c r="B143" s="36"/>
      <c r="C143" s="188" t="s">
        <v>287</v>
      </c>
      <c r="D143" s="188" t="s">
        <v>148</v>
      </c>
      <c r="E143" s="189" t="s">
        <v>2614</v>
      </c>
      <c r="F143" s="190" t="s">
        <v>2615</v>
      </c>
      <c r="G143" s="191" t="s">
        <v>2585</v>
      </c>
      <c r="H143" s="192">
        <v>8</v>
      </c>
      <c r="I143" s="193"/>
      <c r="J143" s="194">
        <f>ROUND(I143*H143,2)</f>
        <v>0</v>
      </c>
      <c r="K143" s="190" t="s">
        <v>19</v>
      </c>
      <c r="L143" s="40"/>
      <c r="M143" s="195" t="s">
        <v>19</v>
      </c>
      <c r="N143" s="196" t="s">
        <v>43</v>
      </c>
      <c r="O143" s="65"/>
      <c r="P143" s="197">
        <f>O143*H143</f>
        <v>0</v>
      </c>
      <c r="Q143" s="197">
        <v>0</v>
      </c>
      <c r="R143" s="197">
        <f>Q143*H143</f>
        <v>0</v>
      </c>
      <c r="S143" s="197">
        <v>0</v>
      </c>
      <c r="T143" s="198">
        <f>S143*H143</f>
        <v>0</v>
      </c>
      <c r="U143" s="35"/>
      <c r="V143" s="35"/>
      <c r="W143" s="35"/>
      <c r="X143" s="35"/>
      <c r="Y143" s="35"/>
      <c r="Z143" s="35"/>
      <c r="AA143" s="35"/>
      <c r="AB143" s="35"/>
      <c r="AC143" s="35"/>
      <c r="AD143" s="35"/>
      <c r="AE143" s="35"/>
      <c r="AR143" s="199" t="s">
        <v>153</v>
      </c>
      <c r="AT143" s="199" t="s">
        <v>148</v>
      </c>
      <c r="AU143" s="199" t="s">
        <v>82</v>
      </c>
      <c r="AY143" s="18" t="s">
        <v>146</v>
      </c>
      <c r="BE143" s="200">
        <f>IF(N143="základní",J143,0)</f>
        <v>0</v>
      </c>
      <c r="BF143" s="200">
        <f>IF(N143="snížená",J143,0)</f>
        <v>0</v>
      </c>
      <c r="BG143" s="200">
        <f>IF(N143="zákl. přenesená",J143,0)</f>
        <v>0</v>
      </c>
      <c r="BH143" s="200">
        <f>IF(N143="sníž. přenesená",J143,0)</f>
        <v>0</v>
      </c>
      <c r="BI143" s="200">
        <f>IF(N143="nulová",J143,0)</f>
        <v>0</v>
      </c>
      <c r="BJ143" s="18" t="s">
        <v>80</v>
      </c>
      <c r="BK143" s="200">
        <f>ROUND(I143*H143,2)</f>
        <v>0</v>
      </c>
      <c r="BL143" s="18" t="s">
        <v>153</v>
      </c>
      <c r="BM143" s="199" t="s">
        <v>427</v>
      </c>
    </row>
    <row r="144" spans="1:65" s="2" customFormat="1" ht="11.25">
      <c r="A144" s="35"/>
      <c r="B144" s="36"/>
      <c r="C144" s="37"/>
      <c r="D144" s="201" t="s">
        <v>155</v>
      </c>
      <c r="E144" s="37"/>
      <c r="F144" s="202" t="s">
        <v>2615</v>
      </c>
      <c r="G144" s="37"/>
      <c r="H144" s="37"/>
      <c r="I144" s="109"/>
      <c r="J144" s="37"/>
      <c r="K144" s="37"/>
      <c r="L144" s="40"/>
      <c r="M144" s="203"/>
      <c r="N144" s="204"/>
      <c r="O144" s="65"/>
      <c r="P144" s="65"/>
      <c r="Q144" s="65"/>
      <c r="R144" s="65"/>
      <c r="S144" s="65"/>
      <c r="T144" s="66"/>
      <c r="U144" s="35"/>
      <c r="V144" s="35"/>
      <c r="W144" s="35"/>
      <c r="X144" s="35"/>
      <c r="Y144" s="35"/>
      <c r="Z144" s="35"/>
      <c r="AA144" s="35"/>
      <c r="AB144" s="35"/>
      <c r="AC144" s="35"/>
      <c r="AD144" s="35"/>
      <c r="AE144" s="35"/>
      <c r="AT144" s="18" t="s">
        <v>155</v>
      </c>
      <c r="AU144" s="18" t="s">
        <v>82</v>
      </c>
    </row>
    <row r="145" spans="1:65" s="12" customFormat="1" ht="22.9" customHeight="1">
      <c r="B145" s="172"/>
      <c r="C145" s="173"/>
      <c r="D145" s="174" t="s">
        <v>71</v>
      </c>
      <c r="E145" s="186" t="s">
        <v>2616</v>
      </c>
      <c r="F145" s="186" t="s">
        <v>2617</v>
      </c>
      <c r="G145" s="173"/>
      <c r="H145" s="173"/>
      <c r="I145" s="176"/>
      <c r="J145" s="187">
        <f>BK145</f>
        <v>0</v>
      </c>
      <c r="K145" s="173"/>
      <c r="L145" s="178"/>
      <c r="M145" s="179"/>
      <c r="N145" s="180"/>
      <c r="O145" s="180"/>
      <c r="P145" s="181">
        <f>SUM(P146:P153)</f>
        <v>0</v>
      </c>
      <c r="Q145" s="180"/>
      <c r="R145" s="181">
        <f>SUM(R146:R153)</f>
        <v>0</v>
      </c>
      <c r="S145" s="180"/>
      <c r="T145" s="182">
        <f>SUM(T146:T153)</f>
        <v>0</v>
      </c>
      <c r="AR145" s="183" t="s">
        <v>80</v>
      </c>
      <c r="AT145" s="184" t="s">
        <v>71</v>
      </c>
      <c r="AU145" s="184" t="s">
        <v>80</v>
      </c>
      <c r="AY145" s="183" t="s">
        <v>146</v>
      </c>
      <c r="BK145" s="185">
        <f>SUM(BK146:BK153)</f>
        <v>0</v>
      </c>
    </row>
    <row r="146" spans="1:65" s="2" customFormat="1" ht="16.5" customHeight="1">
      <c r="A146" s="35"/>
      <c r="B146" s="36"/>
      <c r="C146" s="188" t="s">
        <v>293</v>
      </c>
      <c r="D146" s="188" t="s">
        <v>148</v>
      </c>
      <c r="E146" s="189" t="s">
        <v>2618</v>
      </c>
      <c r="F146" s="190" t="s">
        <v>2619</v>
      </c>
      <c r="G146" s="191" t="s">
        <v>2585</v>
      </c>
      <c r="H146" s="192">
        <v>1</v>
      </c>
      <c r="I146" s="193"/>
      <c r="J146" s="194">
        <f>ROUND(I146*H146,2)</f>
        <v>0</v>
      </c>
      <c r="K146" s="190" t="s">
        <v>19</v>
      </c>
      <c r="L146" s="40"/>
      <c r="M146" s="195" t="s">
        <v>19</v>
      </c>
      <c r="N146" s="196" t="s">
        <v>43</v>
      </c>
      <c r="O146" s="65"/>
      <c r="P146" s="197">
        <f>O146*H146</f>
        <v>0</v>
      </c>
      <c r="Q146" s="197">
        <v>0</v>
      </c>
      <c r="R146" s="197">
        <f>Q146*H146</f>
        <v>0</v>
      </c>
      <c r="S146" s="197">
        <v>0</v>
      </c>
      <c r="T146" s="198">
        <f>S146*H146</f>
        <v>0</v>
      </c>
      <c r="U146" s="35"/>
      <c r="V146" s="35"/>
      <c r="W146" s="35"/>
      <c r="X146" s="35"/>
      <c r="Y146" s="35"/>
      <c r="Z146" s="35"/>
      <c r="AA146" s="35"/>
      <c r="AB146" s="35"/>
      <c r="AC146" s="35"/>
      <c r="AD146" s="35"/>
      <c r="AE146" s="35"/>
      <c r="AR146" s="199" t="s">
        <v>153</v>
      </c>
      <c r="AT146" s="199" t="s">
        <v>148</v>
      </c>
      <c r="AU146" s="199" t="s">
        <v>82</v>
      </c>
      <c r="AY146" s="18" t="s">
        <v>146</v>
      </c>
      <c r="BE146" s="200">
        <f>IF(N146="základní",J146,0)</f>
        <v>0</v>
      </c>
      <c r="BF146" s="200">
        <f>IF(N146="snížená",J146,0)</f>
        <v>0</v>
      </c>
      <c r="BG146" s="200">
        <f>IF(N146="zákl. přenesená",J146,0)</f>
        <v>0</v>
      </c>
      <c r="BH146" s="200">
        <f>IF(N146="sníž. přenesená",J146,0)</f>
        <v>0</v>
      </c>
      <c r="BI146" s="200">
        <f>IF(N146="nulová",J146,0)</f>
        <v>0</v>
      </c>
      <c r="BJ146" s="18" t="s">
        <v>80</v>
      </c>
      <c r="BK146" s="200">
        <f>ROUND(I146*H146,2)</f>
        <v>0</v>
      </c>
      <c r="BL146" s="18" t="s">
        <v>153</v>
      </c>
      <c r="BM146" s="199" t="s">
        <v>439</v>
      </c>
    </row>
    <row r="147" spans="1:65" s="2" customFormat="1" ht="11.25">
      <c r="A147" s="35"/>
      <c r="B147" s="36"/>
      <c r="C147" s="37"/>
      <c r="D147" s="201" t="s">
        <v>155</v>
      </c>
      <c r="E147" s="37"/>
      <c r="F147" s="202" t="s">
        <v>2619</v>
      </c>
      <c r="G147" s="37"/>
      <c r="H147" s="37"/>
      <c r="I147" s="109"/>
      <c r="J147" s="37"/>
      <c r="K147" s="37"/>
      <c r="L147" s="40"/>
      <c r="M147" s="203"/>
      <c r="N147" s="204"/>
      <c r="O147" s="65"/>
      <c r="P147" s="65"/>
      <c r="Q147" s="65"/>
      <c r="R147" s="65"/>
      <c r="S147" s="65"/>
      <c r="T147" s="66"/>
      <c r="U147" s="35"/>
      <c r="V147" s="35"/>
      <c r="W147" s="35"/>
      <c r="X147" s="35"/>
      <c r="Y147" s="35"/>
      <c r="Z147" s="35"/>
      <c r="AA147" s="35"/>
      <c r="AB147" s="35"/>
      <c r="AC147" s="35"/>
      <c r="AD147" s="35"/>
      <c r="AE147" s="35"/>
      <c r="AT147" s="18" t="s">
        <v>155</v>
      </c>
      <c r="AU147" s="18" t="s">
        <v>82</v>
      </c>
    </row>
    <row r="148" spans="1:65" s="2" customFormat="1" ht="39">
      <c r="A148" s="35"/>
      <c r="B148" s="36"/>
      <c r="C148" s="37"/>
      <c r="D148" s="201" t="s">
        <v>1190</v>
      </c>
      <c r="E148" s="37"/>
      <c r="F148" s="236" t="s">
        <v>2620</v>
      </c>
      <c r="G148" s="37"/>
      <c r="H148" s="37"/>
      <c r="I148" s="109"/>
      <c r="J148" s="37"/>
      <c r="K148" s="37"/>
      <c r="L148" s="40"/>
      <c r="M148" s="203"/>
      <c r="N148" s="204"/>
      <c r="O148" s="65"/>
      <c r="P148" s="65"/>
      <c r="Q148" s="65"/>
      <c r="R148" s="65"/>
      <c r="S148" s="65"/>
      <c r="T148" s="66"/>
      <c r="U148" s="35"/>
      <c r="V148" s="35"/>
      <c r="W148" s="35"/>
      <c r="X148" s="35"/>
      <c r="Y148" s="35"/>
      <c r="Z148" s="35"/>
      <c r="AA148" s="35"/>
      <c r="AB148" s="35"/>
      <c r="AC148" s="35"/>
      <c r="AD148" s="35"/>
      <c r="AE148" s="35"/>
      <c r="AT148" s="18" t="s">
        <v>1190</v>
      </c>
      <c r="AU148" s="18" t="s">
        <v>82</v>
      </c>
    </row>
    <row r="149" spans="1:65" s="2" customFormat="1" ht="16.5" customHeight="1">
      <c r="A149" s="35"/>
      <c r="B149" s="36"/>
      <c r="C149" s="188" t="s">
        <v>299</v>
      </c>
      <c r="D149" s="188" t="s">
        <v>148</v>
      </c>
      <c r="E149" s="189" t="s">
        <v>2621</v>
      </c>
      <c r="F149" s="190" t="s">
        <v>2622</v>
      </c>
      <c r="G149" s="191" t="s">
        <v>344</v>
      </c>
      <c r="H149" s="192">
        <v>1</v>
      </c>
      <c r="I149" s="193"/>
      <c r="J149" s="194">
        <f>ROUND(I149*H149,2)</f>
        <v>0</v>
      </c>
      <c r="K149" s="190" t="s">
        <v>19</v>
      </c>
      <c r="L149" s="40"/>
      <c r="M149" s="195" t="s">
        <v>19</v>
      </c>
      <c r="N149" s="196" t="s">
        <v>43</v>
      </c>
      <c r="O149" s="65"/>
      <c r="P149" s="197">
        <f>O149*H149</f>
        <v>0</v>
      </c>
      <c r="Q149" s="197">
        <v>0</v>
      </c>
      <c r="R149" s="197">
        <f>Q149*H149</f>
        <v>0</v>
      </c>
      <c r="S149" s="197">
        <v>0</v>
      </c>
      <c r="T149" s="198">
        <f>S149*H149</f>
        <v>0</v>
      </c>
      <c r="U149" s="35"/>
      <c r="V149" s="35"/>
      <c r="W149" s="35"/>
      <c r="X149" s="35"/>
      <c r="Y149" s="35"/>
      <c r="Z149" s="35"/>
      <c r="AA149" s="35"/>
      <c r="AB149" s="35"/>
      <c r="AC149" s="35"/>
      <c r="AD149" s="35"/>
      <c r="AE149" s="35"/>
      <c r="AR149" s="199" t="s">
        <v>153</v>
      </c>
      <c r="AT149" s="199" t="s">
        <v>148</v>
      </c>
      <c r="AU149" s="199" t="s">
        <v>82</v>
      </c>
      <c r="AY149" s="18" t="s">
        <v>146</v>
      </c>
      <c r="BE149" s="200">
        <f>IF(N149="základní",J149,0)</f>
        <v>0</v>
      </c>
      <c r="BF149" s="200">
        <f>IF(N149="snížená",J149,0)</f>
        <v>0</v>
      </c>
      <c r="BG149" s="200">
        <f>IF(N149="zákl. přenesená",J149,0)</f>
        <v>0</v>
      </c>
      <c r="BH149" s="200">
        <f>IF(N149="sníž. přenesená",J149,0)</f>
        <v>0</v>
      </c>
      <c r="BI149" s="200">
        <f>IF(N149="nulová",J149,0)</f>
        <v>0</v>
      </c>
      <c r="BJ149" s="18" t="s">
        <v>80</v>
      </c>
      <c r="BK149" s="200">
        <f>ROUND(I149*H149,2)</f>
        <v>0</v>
      </c>
      <c r="BL149" s="18" t="s">
        <v>153</v>
      </c>
      <c r="BM149" s="199" t="s">
        <v>452</v>
      </c>
    </row>
    <row r="150" spans="1:65" s="2" customFormat="1" ht="11.25">
      <c r="A150" s="35"/>
      <c r="B150" s="36"/>
      <c r="C150" s="37"/>
      <c r="D150" s="201" t="s">
        <v>155</v>
      </c>
      <c r="E150" s="37"/>
      <c r="F150" s="202" t="s">
        <v>2622</v>
      </c>
      <c r="G150" s="37"/>
      <c r="H150" s="37"/>
      <c r="I150" s="109"/>
      <c r="J150" s="37"/>
      <c r="K150" s="37"/>
      <c r="L150" s="40"/>
      <c r="M150" s="203"/>
      <c r="N150" s="204"/>
      <c r="O150" s="65"/>
      <c r="P150" s="65"/>
      <c r="Q150" s="65"/>
      <c r="R150" s="65"/>
      <c r="S150" s="65"/>
      <c r="T150" s="66"/>
      <c r="U150" s="35"/>
      <c r="V150" s="35"/>
      <c r="W150" s="35"/>
      <c r="X150" s="35"/>
      <c r="Y150" s="35"/>
      <c r="Z150" s="35"/>
      <c r="AA150" s="35"/>
      <c r="AB150" s="35"/>
      <c r="AC150" s="35"/>
      <c r="AD150" s="35"/>
      <c r="AE150" s="35"/>
      <c r="AT150" s="18" t="s">
        <v>155</v>
      </c>
      <c r="AU150" s="18" t="s">
        <v>82</v>
      </c>
    </row>
    <row r="151" spans="1:65" s="2" customFormat="1" ht="39">
      <c r="A151" s="35"/>
      <c r="B151" s="36"/>
      <c r="C151" s="37"/>
      <c r="D151" s="201" t="s">
        <v>1190</v>
      </c>
      <c r="E151" s="37"/>
      <c r="F151" s="236" t="s">
        <v>2623</v>
      </c>
      <c r="G151" s="37"/>
      <c r="H151" s="37"/>
      <c r="I151" s="109"/>
      <c r="J151" s="37"/>
      <c r="K151" s="37"/>
      <c r="L151" s="40"/>
      <c r="M151" s="203"/>
      <c r="N151" s="204"/>
      <c r="O151" s="65"/>
      <c r="P151" s="65"/>
      <c r="Q151" s="65"/>
      <c r="R151" s="65"/>
      <c r="S151" s="65"/>
      <c r="T151" s="66"/>
      <c r="U151" s="35"/>
      <c r="V151" s="35"/>
      <c r="W151" s="35"/>
      <c r="X151" s="35"/>
      <c r="Y151" s="35"/>
      <c r="Z151" s="35"/>
      <c r="AA151" s="35"/>
      <c r="AB151" s="35"/>
      <c r="AC151" s="35"/>
      <c r="AD151" s="35"/>
      <c r="AE151" s="35"/>
      <c r="AT151" s="18" t="s">
        <v>1190</v>
      </c>
      <c r="AU151" s="18" t="s">
        <v>82</v>
      </c>
    </row>
    <row r="152" spans="1:65" s="2" customFormat="1" ht="16.5" customHeight="1">
      <c r="A152" s="35"/>
      <c r="B152" s="36"/>
      <c r="C152" s="188" t="s">
        <v>305</v>
      </c>
      <c r="D152" s="188" t="s">
        <v>148</v>
      </c>
      <c r="E152" s="189" t="s">
        <v>2624</v>
      </c>
      <c r="F152" s="190" t="s">
        <v>2625</v>
      </c>
      <c r="G152" s="191" t="s">
        <v>344</v>
      </c>
      <c r="H152" s="192">
        <v>1</v>
      </c>
      <c r="I152" s="193"/>
      <c r="J152" s="194">
        <f>ROUND(I152*H152,2)</f>
        <v>0</v>
      </c>
      <c r="K152" s="190" t="s">
        <v>19</v>
      </c>
      <c r="L152" s="40"/>
      <c r="M152" s="195" t="s">
        <v>19</v>
      </c>
      <c r="N152" s="196" t="s">
        <v>43</v>
      </c>
      <c r="O152" s="65"/>
      <c r="P152" s="197">
        <f>O152*H152</f>
        <v>0</v>
      </c>
      <c r="Q152" s="197">
        <v>0</v>
      </c>
      <c r="R152" s="197">
        <f>Q152*H152</f>
        <v>0</v>
      </c>
      <c r="S152" s="197">
        <v>0</v>
      </c>
      <c r="T152" s="198">
        <f>S152*H152</f>
        <v>0</v>
      </c>
      <c r="U152" s="35"/>
      <c r="V152" s="35"/>
      <c r="W152" s="35"/>
      <c r="X152" s="35"/>
      <c r="Y152" s="35"/>
      <c r="Z152" s="35"/>
      <c r="AA152" s="35"/>
      <c r="AB152" s="35"/>
      <c r="AC152" s="35"/>
      <c r="AD152" s="35"/>
      <c r="AE152" s="35"/>
      <c r="AR152" s="199" t="s">
        <v>153</v>
      </c>
      <c r="AT152" s="199" t="s">
        <v>148</v>
      </c>
      <c r="AU152" s="199" t="s">
        <v>82</v>
      </c>
      <c r="AY152" s="18" t="s">
        <v>146</v>
      </c>
      <c r="BE152" s="200">
        <f>IF(N152="základní",J152,0)</f>
        <v>0</v>
      </c>
      <c r="BF152" s="200">
        <f>IF(N152="snížená",J152,0)</f>
        <v>0</v>
      </c>
      <c r="BG152" s="200">
        <f>IF(N152="zákl. přenesená",J152,0)</f>
        <v>0</v>
      </c>
      <c r="BH152" s="200">
        <f>IF(N152="sníž. přenesená",J152,0)</f>
        <v>0</v>
      </c>
      <c r="BI152" s="200">
        <f>IF(N152="nulová",J152,0)</f>
        <v>0</v>
      </c>
      <c r="BJ152" s="18" t="s">
        <v>80</v>
      </c>
      <c r="BK152" s="200">
        <f>ROUND(I152*H152,2)</f>
        <v>0</v>
      </c>
      <c r="BL152" s="18" t="s">
        <v>153</v>
      </c>
      <c r="BM152" s="199" t="s">
        <v>468</v>
      </c>
    </row>
    <row r="153" spans="1:65" s="2" customFormat="1" ht="11.25">
      <c r="A153" s="35"/>
      <c r="B153" s="36"/>
      <c r="C153" s="37"/>
      <c r="D153" s="201" t="s">
        <v>155</v>
      </c>
      <c r="E153" s="37"/>
      <c r="F153" s="202" t="s">
        <v>2625</v>
      </c>
      <c r="G153" s="37"/>
      <c r="H153" s="37"/>
      <c r="I153" s="109"/>
      <c r="J153" s="37"/>
      <c r="K153" s="37"/>
      <c r="L153" s="40"/>
      <c r="M153" s="203"/>
      <c r="N153" s="204"/>
      <c r="O153" s="65"/>
      <c r="P153" s="65"/>
      <c r="Q153" s="65"/>
      <c r="R153" s="65"/>
      <c r="S153" s="65"/>
      <c r="T153" s="66"/>
      <c r="U153" s="35"/>
      <c r="V153" s="35"/>
      <c r="W153" s="35"/>
      <c r="X153" s="35"/>
      <c r="Y153" s="35"/>
      <c r="Z153" s="35"/>
      <c r="AA153" s="35"/>
      <c r="AB153" s="35"/>
      <c r="AC153" s="35"/>
      <c r="AD153" s="35"/>
      <c r="AE153" s="35"/>
      <c r="AT153" s="18" t="s">
        <v>155</v>
      </c>
      <c r="AU153" s="18" t="s">
        <v>82</v>
      </c>
    </row>
    <row r="154" spans="1:65" s="12" customFormat="1" ht="25.9" customHeight="1">
      <c r="B154" s="172"/>
      <c r="C154" s="173"/>
      <c r="D154" s="174" t="s">
        <v>71</v>
      </c>
      <c r="E154" s="175" t="s">
        <v>2626</v>
      </c>
      <c r="F154" s="175" t="s">
        <v>2627</v>
      </c>
      <c r="G154" s="173"/>
      <c r="H154" s="173"/>
      <c r="I154" s="176"/>
      <c r="J154" s="177">
        <f>BK154</f>
        <v>0</v>
      </c>
      <c r="K154" s="173"/>
      <c r="L154" s="178"/>
      <c r="M154" s="179"/>
      <c r="N154" s="180"/>
      <c r="O154" s="180"/>
      <c r="P154" s="181">
        <f>P155+P168</f>
        <v>0</v>
      </c>
      <c r="Q154" s="180"/>
      <c r="R154" s="181">
        <f>R155+R168</f>
        <v>0</v>
      </c>
      <c r="S154" s="180"/>
      <c r="T154" s="182">
        <f>T155+T168</f>
        <v>0</v>
      </c>
      <c r="AR154" s="183" t="s">
        <v>80</v>
      </c>
      <c r="AT154" s="184" t="s">
        <v>71</v>
      </c>
      <c r="AU154" s="184" t="s">
        <v>72</v>
      </c>
      <c r="AY154" s="183" t="s">
        <v>146</v>
      </c>
      <c r="BK154" s="185">
        <f>BK155+BK168</f>
        <v>0</v>
      </c>
    </row>
    <row r="155" spans="1:65" s="12" customFormat="1" ht="22.9" customHeight="1">
      <c r="B155" s="172"/>
      <c r="C155" s="173"/>
      <c r="D155" s="174" t="s">
        <v>71</v>
      </c>
      <c r="E155" s="186" t="s">
        <v>2628</v>
      </c>
      <c r="F155" s="186" t="s">
        <v>2629</v>
      </c>
      <c r="G155" s="173"/>
      <c r="H155" s="173"/>
      <c r="I155" s="176"/>
      <c r="J155" s="187">
        <f>BK155</f>
        <v>0</v>
      </c>
      <c r="K155" s="173"/>
      <c r="L155" s="178"/>
      <c r="M155" s="179"/>
      <c r="N155" s="180"/>
      <c r="O155" s="180"/>
      <c r="P155" s="181">
        <f>SUM(P156:P167)</f>
        <v>0</v>
      </c>
      <c r="Q155" s="180"/>
      <c r="R155" s="181">
        <f>SUM(R156:R167)</f>
        <v>0</v>
      </c>
      <c r="S155" s="180"/>
      <c r="T155" s="182">
        <f>SUM(T156:T167)</f>
        <v>0</v>
      </c>
      <c r="AR155" s="183" t="s">
        <v>80</v>
      </c>
      <c r="AT155" s="184" t="s">
        <v>71</v>
      </c>
      <c r="AU155" s="184" t="s">
        <v>80</v>
      </c>
      <c r="AY155" s="183" t="s">
        <v>146</v>
      </c>
      <c r="BK155" s="185">
        <f>SUM(BK156:BK167)</f>
        <v>0</v>
      </c>
    </row>
    <row r="156" spans="1:65" s="2" customFormat="1" ht="16.5" customHeight="1">
      <c r="A156" s="35"/>
      <c r="B156" s="36"/>
      <c r="C156" s="188" t="s">
        <v>312</v>
      </c>
      <c r="D156" s="188" t="s">
        <v>148</v>
      </c>
      <c r="E156" s="189" t="s">
        <v>2630</v>
      </c>
      <c r="F156" s="190" t="s">
        <v>2631</v>
      </c>
      <c r="G156" s="191" t="s">
        <v>464</v>
      </c>
      <c r="H156" s="192">
        <v>135</v>
      </c>
      <c r="I156" s="193"/>
      <c r="J156" s="194">
        <f>ROUND(I156*H156,2)</f>
        <v>0</v>
      </c>
      <c r="K156" s="190" t="s">
        <v>19</v>
      </c>
      <c r="L156" s="40"/>
      <c r="M156" s="195" t="s">
        <v>19</v>
      </c>
      <c r="N156" s="196" t="s">
        <v>43</v>
      </c>
      <c r="O156" s="65"/>
      <c r="P156" s="197">
        <f>O156*H156</f>
        <v>0</v>
      </c>
      <c r="Q156" s="197">
        <v>0</v>
      </c>
      <c r="R156" s="197">
        <f>Q156*H156</f>
        <v>0</v>
      </c>
      <c r="S156" s="197">
        <v>0</v>
      </c>
      <c r="T156" s="198">
        <f>S156*H156</f>
        <v>0</v>
      </c>
      <c r="U156" s="35"/>
      <c r="V156" s="35"/>
      <c r="W156" s="35"/>
      <c r="X156" s="35"/>
      <c r="Y156" s="35"/>
      <c r="Z156" s="35"/>
      <c r="AA156" s="35"/>
      <c r="AB156" s="35"/>
      <c r="AC156" s="35"/>
      <c r="AD156" s="35"/>
      <c r="AE156" s="35"/>
      <c r="AR156" s="199" t="s">
        <v>153</v>
      </c>
      <c r="AT156" s="199" t="s">
        <v>148</v>
      </c>
      <c r="AU156" s="199" t="s">
        <v>82</v>
      </c>
      <c r="AY156" s="18" t="s">
        <v>146</v>
      </c>
      <c r="BE156" s="200">
        <f>IF(N156="základní",J156,0)</f>
        <v>0</v>
      </c>
      <c r="BF156" s="200">
        <f>IF(N156="snížená",J156,0)</f>
        <v>0</v>
      </c>
      <c r="BG156" s="200">
        <f>IF(N156="zákl. přenesená",J156,0)</f>
        <v>0</v>
      </c>
      <c r="BH156" s="200">
        <f>IF(N156="sníž. přenesená",J156,0)</f>
        <v>0</v>
      </c>
      <c r="BI156" s="200">
        <f>IF(N156="nulová",J156,0)</f>
        <v>0</v>
      </c>
      <c r="BJ156" s="18" t="s">
        <v>80</v>
      </c>
      <c r="BK156" s="200">
        <f>ROUND(I156*H156,2)</f>
        <v>0</v>
      </c>
      <c r="BL156" s="18" t="s">
        <v>153</v>
      </c>
      <c r="BM156" s="199" t="s">
        <v>480</v>
      </c>
    </row>
    <row r="157" spans="1:65" s="2" customFormat="1" ht="11.25">
      <c r="A157" s="35"/>
      <c r="B157" s="36"/>
      <c r="C157" s="37"/>
      <c r="D157" s="201" t="s">
        <v>155</v>
      </c>
      <c r="E157" s="37"/>
      <c r="F157" s="202" t="s">
        <v>2631</v>
      </c>
      <c r="G157" s="37"/>
      <c r="H157" s="37"/>
      <c r="I157" s="109"/>
      <c r="J157" s="37"/>
      <c r="K157" s="37"/>
      <c r="L157" s="40"/>
      <c r="M157" s="203"/>
      <c r="N157" s="204"/>
      <c r="O157" s="65"/>
      <c r="P157" s="65"/>
      <c r="Q157" s="65"/>
      <c r="R157" s="65"/>
      <c r="S157" s="65"/>
      <c r="T157" s="66"/>
      <c r="U157" s="35"/>
      <c r="V157" s="35"/>
      <c r="W157" s="35"/>
      <c r="X157" s="35"/>
      <c r="Y157" s="35"/>
      <c r="Z157" s="35"/>
      <c r="AA157" s="35"/>
      <c r="AB157" s="35"/>
      <c r="AC157" s="35"/>
      <c r="AD157" s="35"/>
      <c r="AE157" s="35"/>
      <c r="AT157" s="18" t="s">
        <v>155</v>
      </c>
      <c r="AU157" s="18" t="s">
        <v>82</v>
      </c>
    </row>
    <row r="158" spans="1:65" s="2" customFormat="1" ht="16.5" customHeight="1">
      <c r="A158" s="35"/>
      <c r="B158" s="36"/>
      <c r="C158" s="188" t="s">
        <v>318</v>
      </c>
      <c r="D158" s="188" t="s">
        <v>148</v>
      </c>
      <c r="E158" s="189" t="s">
        <v>2632</v>
      </c>
      <c r="F158" s="190" t="s">
        <v>2633</v>
      </c>
      <c r="G158" s="191" t="s">
        <v>464</v>
      </c>
      <c r="H158" s="192">
        <v>20</v>
      </c>
      <c r="I158" s="193"/>
      <c r="J158" s="194">
        <f>ROUND(I158*H158,2)</f>
        <v>0</v>
      </c>
      <c r="K158" s="190" t="s">
        <v>19</v>
      </c>
      <c r="L158" s="40"/>
      <c r="M158" s="195" t="s">
        <v>19</v>
      </c>
      <c r="N158" s="196" t="s">
        <v>43</v>
      </c>
      <c r="O158" s="65"/>
      <c r="P158" s="197">
        <f>O158*H158</f>
        <v>0</v>
      </c>
      <c r="Q158" s="197">
        <v>0</v>
      </c>
      <c r="R158" s="197">
        <f>Q158*H158</f>
        <v>0</v>
      </c>
      <c r="S158" s="197">
        <v>0</v>
      </c>
      <c r="T158" s="198">
        <f>S158*H158</f>
        <v>0</v>
      </c>
      <c r="U158" s="35"/>
      <c r="V158" s="35"/>
      <c r="W158" s="35"/>
      <c r="X158" s="35"/>
      <c r="Y158" s="35"/>
      <c r="Z158" s="35"/>
      <c r="AA158" s="35"/>
      <c r="AB158" s="35"/>
      <c r="AC158" s="35"/>
      <c r="AD158" s="35"/>
      <c r="AE158" s="35"/>
      <c r="AR158" s="199" t="s">
        <v>153</v>
      </c>
      <c r="AT158" s="199" t="s">
        <v>148</v>
      </c>
      <c r="AU158" s="199" t="s">
        <v>82</v>
      </c>
      <c r="AY158" s="18" t="s">
        <v>146</v>
      </c>
      <c r="BE158" s="200">
        <f>IF(N158="základní",J158,0)</f>
        <v>0</v>
      </c>
      <c r="BF158" s="200">
        <f>IF(N158="snížená",J158,0)</f>
        <v>0</v>
      </c>
      <c r="BG158" s="200">
        <f>IF(N158="zákl. přenesená",J158,0)</f>
        <v>0</v>
      </c>
      <c r="BH158" s="200">
        <f>IF(N158="sníž. přenesená",J158,0)</f>
        <v>0</v>
      </c>
      <c r="BI158" s="200">
        <f>IF(N158="nulová",J158,0)</f>
        <v>0</v>
      </c>
      <c r="BJ158" s="18" t="s">
        <v>80</v>
      </c>
      <c r="BK158" s="200">
        <f>ROUND(I158*H158,2)</f>
        <v>0</v>
      </c>
      <c r="BL158" s="18" t="s">
        <v>153</v>
      </c>
      <c r="BM158" s="199" t="s">
        <v>494</v>
      </c>
    </row>
    <row r="159" spans="1:65" s="2" customFormat="1" ht="11.25">
      <c r="A159" s="35"/>
      <c r="B159" s="36"/>
      <c r="C159" s="37"/>
      <c r="D159" s="201" t="s">
        <v>155</v>
      </c>
      <c r="E159" s="37"/>
      <c r="F159" s="202" t="s">
        <v>2633</v>
      </c>
      <c r="G159" s="37"/>
      <c r="H159" s="37"/>
      <c r="I159" s="109"/>
      <c r="J159" s="37"/>
      <c r="K159" s="37"/>
      <c r="L159" s="40"/>
      <c r="M159" s="203"/>
      <c r="N159" s="204"/>
      <c r="O159" s="65"/>
      <c r="P159" s="65"/>
      <c r="Q159" s="65"/>
      <c r="R159" s="65"/>
      <c r="S159" s="65"/>
      <c r="T159" s="66"/>
      <c r="U159" s="35"/>
      <c r="V159" s="35"/>
      <c r="W159" s="35"/>
      <c r="X159" s="35"/>
      <c r="Y159" s="35"/>
      <c r="Z159" s="35"/>
      <c r="AA159" s="35"/>
      <c r="AB159" s="35"/>
      <c r="AC159" s="35"/>
      <c r="AD159" s="35"/>
      <c r="AE159" s="35"/>
      <c r="AT159" s="18" t="s">
        <v>155</v>
      </c>
      <c r="AU159" s="18" t="s">
        <v>82</v>
      </c>
    </row>
    <row r="160" spans="1:65" s="2" customFormat="1" ht="16.5" customHeight="1">
      <c r="A160" s="35"/>
      <c r="B160" s="36"/>
      <c r="C160" s="188" t="s">
        <v>324</v>
      </c>
      <c r="D160" s="188" t="s">
        <v>148</v>
      </c>
      <c r="E160" s="189" t="s">
        <v>2634</v>
      </c>
      <c r="F160" s="190" t="s">
        <v>2635</v>
      </c>
      <c r="G160" s="191" t="s">
        <v>464</v>
      </c>
      <c r="H160" s="192">
        <v>26</v>
      </c>
      <c r="I160" s="193"/>
      <c r="J160" s="194">
        <f>ROUND(I160*H160,2)</f>
        <v>0</v>
      </c>
      <c r="K160" s="190" t="s">
        <v>19</v>
      </c>
      <c r="L160" s="40"/>
      <c r="M160" s="195" t="s">
        <v>19</v>
      </c>
      <c r="N160" s="196" t="s">
        <v>43</v>
      </c>
      <c r="O160" s="65"/>
      <c r="P160" s="197">
        <f>O160*H160</f>
        <v>0</v>
      </c>
      <c r="Q160" s="197">
        <v>0</v>
      </c>
      <c r="R160" s="197">
        <f>Q160*H160</f>
        <v>0</v>
      </c>
      <c r="S160" s="197">
        <v>0</v>
      </c>
      <c r="T160" s="198">
        <f>S160*H160</f>
        <v>0</v>
      </c>
      <c r="U160" s="35"/>
      <c r="V160" s="35"/>
      <c r="W160" s="35"/>
      <c r="X160" s="35"/>
      <c r="Y160" s="35"/>
      <c r="Z160" s="35"/>
      <c r="AA160" s="35"/>
      <c r="AB160" s="35"/>
      <c r="AC160" s="35"/>
      <c r="AD160" s="35"/>
      <c r="AE160" s="35"/>
      <c r="AR160" s="199" t="s">
        <v>153</v>
      </c>
      <c r="AT160" s="199" t="s">
        <v>148</v>
      </c>
      <c r="AU160" s="199" t="s">
        <v>82</v>
      </c>
      <c r="AY160" s="18" t="s">
        <v>146</v>
      </c>
      <c r="BE160" s="200">
        <f>IF(N160="základní",J160,0)</f>
        <v>0</v>
      </c>
      <c r="BF160" s="200">
        <f>IF(N160="snížená",J160,0)</f>
        <v>0</v>
      </c>
      <c r="BG160" s="200">
        <f>IF(N160="zákl. přenesená",J160,0)</f>
        <v>0</v>
      </c>
      <c r="BH160" s="200">
        <f>IF(N160="sníž. přenesená",J160,0)</f>
        <v>0</v>
      </c>
      <c r="BI160" s="200">
        <f>IF(N160="nulová",J160,0)</f>
        <v>0</v>
      </c>
      <c r="BJ160" s="18" t="s">
        <v>80</v>
      </c>
      <c r="BK160" s="200">
        <f>ROUND(I160*H160,2)</f>
        <v>0</v>
      </c>
      <c r="BL160" s="18" t="s">
        <v>153</v>
      </c>
      <c r="BM160" s="199" t="s">
        <v>507</v>
      </c>
    </row>
    <row r="161" spans="1:65" s="2" customFormat="1" ht="11.25">
      <c r="A161" s="35"/>
      <c r="B161" s="36"/>
      <c r="C161" s="37"/>
      <c r="D161" s="201" t="s">
        <v>155</v>
      </c>
      <c r="E161" s="37"/>
      <c r="F161" s="202" t="s">
        <v>2635</v>
      </c>
      <c r="G161" s="37"/>
      <c r="H161" s="37"/>
      <c r="I161" s="109"/>
      <c r="J161" s="37"/>
      <c r="K161" s="37"/>
      <c r="L161" s="40"/>
      <c r="M161" s="203"/>
      <c r="N161" s="204"/>
      <c r="O161" s="65"/>
      <c r="P161" s="65"/>
      <c r="Q161" s="65"/>
      <c r="R161" s="65"/>
      <c r="S161" s="65"/>
      <c r="T161" s="66"/>
      <c r="U161" s="35"/>
      <c r="V161" s="35"/>
      <c r="W161" s="35"/>
      <c r="X161" s="35"/>
      <c r="Y161" s="35"/>
      <c r="Z161" s="35"/>
      <c r="AA161" s="35"/>
      <c r="AB161" s="35"/>
      <c r="AC161" s="35"/>
      <c r="AD161" s="35"/>
      <c r="AE161" s="35"/>
      <c r="AT161" s="18" t="s">
        <v>155</v>
      </c>
      <c r="AU161" s="18" t="s">
        <v>82</v>
      </c>
    </row>
    <row r="162" spans="1:65" s="2" customFormat="1" ht="16.5" customHeight="1">
      <c r="A162" s="35"/>
      <c r="B162" s="36"/>
      <c r="C162" s="188" t="s">
        <v>330</v>
      </c>
      <c r="D162" s="188" t="s">
        <v>148</v>
      </c>
      <c r="E162" s="189" t="s">
        <v>2636</v>
      </c>
      <c r="F162" s="190" t="s">
        <v>2637</v>
      </c>
      <c r="G162" s="191" t="s">
        <v>464</v>
      </c>
      <c r="H162" s="192">
        <v>105</v>
      </c>
      <c r="I162" s="193"/>
      <c r="J162" s="194">
        <f>ROUND(I162*H162,2)</f>
        <v>0</v>
      </c>
      <c r="K162" s="190" t="s">
        <v>19</v>
      </c>
      <c r="L162" s="40"/>
      <c r="M162" s="195" t="s">
        <v>19</v>
      </c>
      <c r="N162" s="196" t="s">
        <v>43</v>
      </c>
      <c r="O162" s="65"/>
      <c r="P162" s="197">
        <f>O162*H162</f>
        <v>0</v>
      </c>
      <c r="Q162" s="197">
        <v>0</v>
      </c>
      <c r="R162" s="197">
        <f>Q162*H162</f>
        <v>0</v>
      </c>
      <c r="S162" s="197">
        <v>0</v>
      </c>
      <c r="T162" s="198">
        <f>S162*H162</f>
        <v>0</v>
      </c>
      <c r="U162" s="35"/>
      <c r="V162" s="35"/>
      <c r="W162" s="35"/>
      <c r="X162" s="35"/>
      <c r="Y162" s="35"/>
      <c r="Z162" s="35"/>
      <c r="AA162" s="35"/>
      <c r="AB162" s="35"/>
      <c r="AC162" s="35"/>
      <c r="AD162" s="35"/>
      <c r="AE162" s="35"/>
      <c r="AR162" s="199" t="s">
        <v>153</v>
      </c>
      <c r="AT162" s="199" t="s">
        <v>148</v>
      </c>
      <c r="AU162" s="199" t="s">
        <v>82</v>
      </c>
      <c r="AY162" s="18" t="s">
        <v>146</v>
      </c>
      <c r="BE162" s="200">
        <f>IF(N162="základní",J162,0)</f>
        <v>0</v>
      </c>
      <c r="BF162" s="200">
        <f>IF(N162="snížená",J162,0)</f>
        <v>0</v>
      </c>
      <c r="BG162" s="200">
        <f>IF(N162="zákl. přenesená",J162,0)</f>
        <v>0</v>
      </c>
      <c r="BH162" s="200">
        <f>IF(N162="sníž. přenesená",J162,0)</f>
        <v>0</v>
      </c>
      <c r="BI162" s="200">
        <f>IF(N162="nulová",J162,0)</f>
        <v>0</v>
      </c>
      <c r="BJ162" s="18" t="s">
        <v>80</v>
      </c>
      <c r="BK162" s="200">
        <f>ROUND(I162*H162,2)</f>
        <v>0</v>
      </c>
      <c r="BL162" s="18" t="s">
        <v>153</v>
      </c>
      <c r="BM162" s="199" t="s">
        <v>519</v>
      </c>
    </row>
    <row r="163" spans="1:65" s="2" customFormat="1" ht="11.25">
      <c r="A163" s="35"/>
      <c r="B163" s="36"/>
      <c r="C163" s="37"/>
      <c r="D163" s="201" t="s">
        <v>155</v>
      </c>
      <c r="E163" s="37"/>
      <c r="F163" s="202" t="s">
        <v>2637</v>
      </c>
      <c r="G163" s="37"/>
      <c r="H163" s="37"/>
      <c r="I163" s="109"/>
      <c r="J163" s="37"/>
      <c r="K163" s="37"/>
      <c r="L163" s="40"/>
      <c r="M163" s="203"/>
      <c r="N163" s="204"/>
      <c r="O163" s="65"/>
      <c r="P163" s="65"/>
      <c r="Q163" s="65"/>
      <c r="R163" s="65"/>
      <c r="S163" s="65"/>
      <c r="T163" s="66"/>
      <c r="U163" s="35"/>
      <c r="V163" s="35"/>
      <c r="W163" s="35"/>
      <c r="X163" s="35"/>
      <c r="Y163" s="35"/>
      <c r="Z163" s="35"/>
      <c r="AA163" s="35"/>
      <c r="AB163" s="35"/>
      <c r="AC163" s="35"/>
      <c r="AD163" s="35"/>
      <c r="AE163" s="35"/>
      <c r="AT163" s="18" t="s">
        <v>155</v>
      </c>
      <c r="AU163" s="18" t="s">
        <v>82</v>
      </c>
    </row>
    <row r="164" spans="1:65" s="2" customFormat="1" ht="16.5" customHeight="1">
      <c r="A164" s="35"/>
      <c r="B164" s="36"/>
      <c r="C164" s="188" t="s">
        <v>335</v>
      </c>
      <c r="D164" s="188" t="s">
        <v>148</v>
      </c>
      <c r="E164" s="189" t="s">
        <v>2638</v>
      </c>
      <c r="F164" s="190" t="s">
        <v>2639</v>
      </c>
      <c r="G164" s="191" t="s">
        <v>464</v>
      </c>
      <c r="H164" s="192">
        <v>52</v>
      </c>
      <c r="I164" s="193"/>
      <c r="J164" s="194">
        <f>ROUND(I164*H164,2)</f>
        <v>0</v>
      </c>
      <c r="K164" s="190" t="s">
        <v>19</v>
      </c>
      <c r="L164" s="40"/>
      <c r="M164" s="195" t="s">
        <v>19</v>
      </c>
      <c r="N164" s="196" t="s">
        <v>43</v>
      </c>
      <c r="O164" s="65"/>
      <c r="P164" s="197">
        <f>O164*H164</f>
        <v>0</v>
      </c>
      <c r="Q164" s="197">
        <v>0</v>
      </c>
      <c r="R164" s="197">
        <f>Q164*H164</f>
        <v>0</v>
      </c>
      <c r="S164" s="197">
        <v>0</v>
      </c>
      <c r="T164" s="198">
        <f>S164*H164</f>
        <v>0</v>
      </c>
      <c r="U164" s="35"/>
      <c r="V164" s="35"/>
      <c r="W164" s="35"/>
      <c r="X164" s="35"/>
      <c r="Y164" s="35"/>
      <c r="Z164" s="35"/>
      <c r="AA164" s="35"/>
      <c r="AB164" s="35"/>
      <c r="AC164" s="35"/>
      <c r="AD164" s="35"/>
      <c r="AE164" s="35"/>
      <c r="AR164" s="199" t="s">
        <v>153</v>
      </c>
      <c r="AT164" s="199" t="s">
        <v>148</v>
      </c>
      <c r="AU164" s="199" t="s">
        <v>82</v>
      </c>
      <c r="AY164" s="18" t="s">
        <v>146</v>
      </c>
      <c r="BE164" s="200">
        <f>IF(N164="základní",J164,0)</f>
        <v>0</v>
      </c>
      <c r="BF164" s="200">
        <f>IF(N164="snížená",J164,0)</f>
        <v>0</v>
      </c>
      <c r="BG164" s="200">
        <f>IF(N164="zákl. přenesená",J164,0)</f>
        <v>0</v>
      </c>
      <c r="BH164" s="200">
        <f>IF(N164="sníž. přenesená",J164,0)</f>
        <v>0</v>
      </c>
      <c r="BI164" s="200">
        <f>IF(N164="nulová",J164,0)</f>
        <v>0</v>
      </c>
      <c r="BJ164" s="18" t="s">
        <v>80</v>
      </c>
      <c r="BK164" s="200">
        <f>ROUND(I164*H164,2)</f>
        <v>0</v>
      </c>
      <c r="BL164" s="18" t="s">
        <v>153</v>
      </c>
      <c r="BM164" s="199" t="s">
        <v>533</v>
      </c>
    </row>
    <row r="165" spans="1:65" s="2" customFormat="1" ht="11.25">
      <c r="A165" s="35"/>
      <c r="B165" s="36"/>
      <c r="C165" s="37"/>
      <c r="D165" s="201" t="s">
        <v>155</v>
      </c>
      <c r="E165" s="37"/>
      <c r="F165" s="202" t="s">
        <v>2639</v>
      </c>
      <c r="G165" s="37"/>
      <c r="H165" s="37"/>
      <c r="I165" s="109"/>
      <c r="J165" s="37"/>
      <c r="K165" s="37"/>
      <c r="L165" s="40"/>
      <c r="M165" s="203"/>
      <c r="N165" s="204"/>
      <c r="O165" s="65"/>
      <c r="P165" s="65"/>
      <c r="Q165" s="65"/>
      <c r="R165" s="65"/>
      <c r="S165" s="65"/>
      <c r="T165" s="66"/>
      <c r="U165" s="35"/>
      <c r="V165" s="35"/>
      <c r="W165" s="35"/>
      <c r="X165" s="35"/>
      <c r="Y165" s="35"/>
      <c r="Z165" s="35"/>
      <c r="AA165" s="35"/>
      <c r="AB165" s="35"/>
      <c r="AC165" s="35"/>
      <c r="AD165" s="35"/>
      <c r="AE165" s="35"/>
      <c r="AT165" s="18" t="s">
        <v>155</v>
      </c>
      <c r="AU165" s="18" t="s">
        <v>82</v>
      </c>
    </row>
    <row r="166" spans="1:65" s="2" customFormat="1" ht="16.5" customHeight="1">
      <c r="A166" s="35"/>
      <c r="B166" s="36"/>
      <c r="C166" s="188" t="s">
        <v>341</v>
      </c>
      <c r="D166" s="188" t="s">
        <v>148</v>
      </c>
      <c r="E166" s="189" t="s">
        <v>2640</v>
      </c>
      <c r="F166" s="190" t="s">
        <v>2641</v>
      </c>
      <c r="G166" s="191" t="s">
        <v>464</v>
      </c>
      <c r="H166" s="192">
        <v>6</v>
      </c>
      <c r="I166" s="193"/>
      <c r="J166" s="194">
        <f>ROUND(I166*H166,2)</f>
        <v>0</v>
      </c>
      <c r="K166" s="190" t="s">
        <v>19</v>
      </c>
      <c r="L166" s="40"/>
      <c r="M166" s="195" t="s">
        <v>19</v>
      </c>
      <c r="N166" s="196" t="s">
        <v>43</v>
      </c>
      <c r="O166" s="65"/>
      <c r="P166" s="197">
        <f>O166*H166</f>
        <v>0</v>
      </c>
      <c r="Q166" s="197">
        <v>0</v>
      </c>
      <c r="R166" s="197">
        <f>Q166*H166</f>
        <v>0</v>
      </c>
      <c r="S166" s="197">
        <v>0</v>
      </c>
      <c r="T166" s="198">
        <f>S166*H166</f>
        <v>0</v>
      </c>
      <c r="U166" s="35"/>
      <c r="V166" s="35"/>
      <c r="W166" s="35"/>
      <c r="X166" s="35"/>
      <c r="Y166" s="35"/>
      <c r="Z166" s="35"/>
      <c r="AA166" s="35"/>
      <c r="AB166" s="35"/>
      <c r="AC166" s="35"/>
      <c r="AD166" s="35"/>
      <c r="AE166" s="35"/>
      <c r="AR166" s="199" t="s">
        <v>153</v>
      </c>
      <c r="AT166" s="199" t="s">
        <v>148</v>
      </c>
      <c r="AU166" s="199" t="s">
        <v>82</v>
      </c>
      <c r="AY166" s="18" t="s">
        <v>146</v>
      </c>
      <c r="BE166" s="200">
        <f>IF(N166="základní",J166,0)</f>
        <v>0</v>
      </c>
      <c r="BF166" s="200">
        <f>IF(N166="snížená",J166,0)</f>
        <v>0</v>
      </c>
      <c r="BG166" s="200">
        <f>IF(N166="zákl. přenesená",J166,0)</f>
        <v>0</v>
      </c>
      <c r="BH166" s="200">
        <f>IF(N166="sníž. přenesená",J166,0)</f>
        <v>0</v>
      </c>
      <c r="BI166" s="200">
        <f>IF(N166="nulová",J166,0)</f>
        <v>0</v>
      </c>
      <c r="BJ166" s="18" t="s">
        <v>80</v>
      </c>
      <c r="BK166" s="200">
        <f>ROUND(I166*H166,2)</f>
        <v>0</v>
      </c>
      <c r="BL166" s="18" t="s">
        <v>153</v>
      </c>
      <c r="BM166" s="199" t="s">
        <v>545</v>
      </c>
    </row>
    <row r="167" spans="1:65" s="2" customFormat="1" ht="11.25">
      <c r="A167" s="35"/>
      <c r="B167" s="36"/>
      <c r="C167" s="37"/>
      <c r="D167" s="201" t="s">
        <v>155</v>
      </c>
      <c r="E167" s="37"/>
      <c r="F167" s="202" t="s">
        <v>2641</v>
      </c>
      <c r="G167" s="37"/>
      <c r="H167" s="37"/>
      <c r="I167" s="109"/>
      <c r="J167" s="37"/>
      <c r="K167" s="37"/>
      <c r="L167" s="40"/>
      <c r="M167" s="203"/>
      <c r="N167" s="204"/>
      <c r="O167" s="65"/>
      <c r="P167" s="65"/>
      <c r="Q167" s="65"/>
      <c r="R167" s="65"/>
      <c r="S167" s="65"/>
      <c r="T167" s="66"/>
      <c r="U167" s="35"/>
      <c r="V167" s="35"/>
      <c r="W167" s="35"/>
      <c r="X167" s="35"/>
      <c r="Y167" s="35"/>
      <c r="Z167" s="35"/>
      <c r="AA167" s="35"/>
      <c r="AB167" s="35"/>
      <c r="AC167" s="35"/>
      <c r="AD167" s="35"/>
      <c r="AE167" s="35"/>
      <c r="AT167" s="18" t="s">
        <v>155</v>
      </c>
      <c r="AU167" s="18" t="s">
        <v>82</v>
      </c>
    </row>
    <row r="168" spans="1:65" s="12" customFormat="1" ht="22.9" customHeight="1">
      <c r="B168" s="172"/>
      <c r="C168" s="173"/>
      <c r="D168" s="174" t="s">
        <v>71</v>
      </c>
      <c r="E168" s="186" t="s">
        <v>2642</v>
      </c>
      <c r="F168" s="186" t="s">
        <v>2643</v>
      </c>
      <c r="G168" s="173"/>
      <c r="H168" s="173"/>
      <c r="I168" s="176"/>
      <c r="J168" s="187">
        <f>BK168</f>
        <v>0</v>
      </c>
      <c r="K168" s="173"/>
      <c r="L168" s="178"/>
      <c r="M168" s="179"/>
      <c r="N168" s="180"/>
      <c r="O168" s="180"/>
      <c r="P168" s="181">
        <f>SUM(P169:P170)</f>
        <v>0</v>
      </c>
      <c r="Q168" s="180"/>
      <c r="R168" s="181">
        <f>SUM(R169:R170)</f>
        <v>0</v>
      </c>
      <c r="S168" s="180"/>
      <c r="T168" s="182">
        <f>SUM(T169:T170)</f>
        <v>0</v>
      </c>
      <c r="AR168" s="183" t="s">
        <v>80</v>
      </c>
      <c r="AT168" s="184" t="s">
        <v>71</v>
      </c>
      <c r="AU168" s="184" t="s">
        <v>80</v>
      </c>
      <c r="AY168" s="183" t="s">
        <v>146</v>
      </c>
      <c r="BK168" s="185">
        <f>SUM(BK169:BK170)</f>
        <v>0</v>
      </c>
    </row>
    <row r="169" spans="1:65" s="2" customFormat="1" ht="16.5" customHeight="1">
      <c r="A169" s="35"/>
      <c r="B169" s="36"/>
      <c r="C169" s="188" t="s">
        <v>347</v>
      </c>
      <c r="D169" s="188" t="s">
        <v>148</v>
      </c>
      <c r="E169" s="189" t="s">
        <v>2644</v>
      </c>
      <c r="F169" s="190" t="s">
        <v>2645</v>
      </c>
      <c r="G169" s="191" t="s">
        <v>2585</v>
      </c>
      <c r="H169" s="192">
        <v>24</v>
      </c>
      <c r="I169" s="193"/>
      <c r="J169" s="194">
        <f>ROUND(I169*H169,2)</f>
        <v>0</v>
      </c>
      <c r="K169" s="190" t="s">
        <v>19</v>
      </c>
      <c r="L169" s="40"/>
      <c r="M169" s="195" t="s">
        <v>19</v>
      </c>
      <c r="N169" s="196" t="s">
        <v>43</v>
      </c>
      <c r="O169" s="65"/>
      <c r="P169" s="197">
        <f>O169*H169</f>
        <v>0</v>
      </c>
      <c r="Q169" s="197">
        <v>0</v>
      </c>
      <c r="R169" s="197">
        <f>Q169*H169</f>
        <v>0</v>
      </c>
      <c r="S169" s="197">
        <v>0</v>
      </c>
      <c r="T169" s="198">
        <f>S169*H169</f>
        <v>0</v>
      </c>
      <c r="U169" s="35"/>
      <c r="V169" s="35"/>
      <c r="W169" s="35"/>
      <c r="X169" s="35"/>
      <c r="Y169" s="35"/>
      <c r="Z169" s="35"/>
      <c r="AA169" s="35"/>
      <c r="AB169" s="35"/>
      <c r="AC169" s="35"/>
      <c r="AD169" s="35"/>
      <c r="AE169" s="35"/>
      <c r="AR169" s="199" t="s">
        <v>153</v>
      </c>
      <c r="AT169" s="199" t="s">
        <v>148</v>
      </c>
      <c r="AU169" s="199" t="s">
        <v>82</v>
      </c>
      <c r="AY169" s="18" t="s">
        <v>146</v>
      </c>
      <c r="BE169" s="200">
        <f>IF(N169="základní",J169,0)</f>
        <v>0</v>
      </c>
      <c r="BF169" s="200">
        <f>IF(N169="snížená",J169,0)</f>
        <v>0</v>
      </c>
      <c r="BG169" s="200">
        <f>IF(N169="zákl. přenesená",J169,0)</f>
        <v>0</v>
      </c>
      <c r="BH169" s="200">
        <f>IF(N169="sníž. přenesená",J169,0)</f>
        <v>0</v>
      </c>
      <c r="BI169" s="200">
        <f>IF(N169="nulová",J169,0)</f>
        <v>0</v>
      </c>
      <c r="BJ169" s="18" t="s">
        <v>80</v>
      </c>
      <c r="BK169" s="200">
        <f>ROUND(I169*H169,2)</f>
        <v>0</v>
      </c>
      <c r="BL169" s="18" t="s">
        <v>153</v>
      </c>
      <c r="BM169" s="199" t="s">
        <v>555</v>
      </c>
    </row>
    <row r="170" spans="1:65" s="2" customFormat="1" ht="11.25">
      <c r="A170" s="35"/>
      <c r="B170" s="36"/>
      <c r="C170" s="37"/>
      <c r="D170" s="201" t="s">
        <v>155</v>
      </c>
      <c r="E170" s="37"/>
      <c r="F170" s="202" t="s">
        <v>2645</v>
      </c>
      <c r="G170" s="37"/>
      <c r="H170" s="37"/>
      <c r="I170" s="109"/>
      <c r="J170" s="37"/>
      <c r="K170" s="37"/>
      <c r="L170" s="40"/>
      <c r="M170" s="203"/>
      <c r="N170" s="204"/>
      <c r="O170" s="65"/>
      <c r="P170" s="65"/>
      <c r="Q170" s="65"/>
      <c r="R170" s="65"/>
      <c r="S170" s="65"/>
      <c r="T170" s="66"/>
      <c r="U170" s="35"/>
      <c r="V170" s="35"/>
      <c r="W170" s="35"/>
      <c r="X170" s="35"/>
      <c r="Y170" s="35"/>
      <c r="Z170" s="35"/>
      <c r="AA170" s="35"/>
      <c r="AB170" s="35"/>
      <c r="AC170" s="35"/>
      <c r="AD170" s="35"/>
      <c r="AE170" s="35"/>
      <c r="AT170" s="18" t="s">
        <v>155</v>
      </c>
      <c r="AU170" s="18" t="s">
        <v>82</v>
      </c>
    </row>
    <row r="171" spans="1:65" s="12" customFormat="1" ht="25.9" customHeight="1">
      <c r="B171" s="172"/>
      <c r="C171" s="173"/>
      <c r="D171" s="174" t="s">
        <v>71</v>
      </c>
      <c r="E171" s="175" t="s">
        <v>2646</v>
      </c>
      <c r="F171" s="175" t="s">
        <v>2647</v>
      </c>
      <c r="G171" s="173"/>
      <c r="H171" s="173"/>
      <c r="I171" s="176"/>
      <c r="J171" s="177">
        <f>BK171</f>
        <v>0</v>
      </c>
      <c r="K171" s="173"/>
      <c r="L171" s="178"/>
      <c r="M171" s="179"/>
      <c r="N171" s="180"/>
      <c r="O171" s="180"/>
      <c r="P171" s="181">
        <f>P172+P191</f>
        <v>0</v>
      </c>
      <c r="Q171" s="180"/>
      <c r="R171" s="181">
        <f>R172+R191</f>
        <v>0</v>
      </c>
      <c r="S171" s="180"/>
      <c r="T171" s="182">
        <f>T172+T191</f>
        <v>0</v>
      </c>
      <c r="AR171" s="183" t="s">
        <v>80</v>
      </c>
      <c r="AT171" s="184" t="s">
        <v>71</v>
      </c>
      <c r="AU171" s="184" t="s">
        <v>72</v>
      </c>
      <c r="AY171" s="183" t="s">
        <v>146</v>
      </c>
      <c r="BK171" s="185">
        <f>BK172+BK191</f>
        <v>0</v>
      </c>
    </row>
    <row r="172" spans="1:65" s="12" customFormat="1" ht="22.9" customHeight="1">
      <c r="B172" s="172"/>
      <c r="C172" s="173"/>
      <c r="D172" s="174" t="s">
        <v>71</v>
      </c>
      <c r="E172" s="186" t="s">
        <v>2648</v>
      </c>
      <c r="F172" s="186" t="s">
        <v>2649</v>
      </c>
      <c r="G172" s="173"/>
      <c r="H172" s="173"/>
      <c r="I172" s="176"/>
      <c r="J172" s="187">
        <f>BK172</f>
        <v>0</v>
      </c>
      <c r="K172" s="173"/>
      <c r="L172" s="178"/>
      <c r="M172" s="179"/>
      <c r="N172" s="180"/>
      <c r="O172" s="180"/>
      <c r="P172" s="181">
        <f>SUM(P173:P190)</f>
        <v>0</v>
      </c>
      <c r="Q172" s="180"/>
      <c r="R172" s="181">
        <f>SUM(R173:R190)</f>
        <v>0</v>
      </c>
      <c r="S172" s="180"/>
      <c r="T172" s="182">
        <f>SUM(T173:T190)</f>
        <v>0</v>
      </c>
      <c r="AR172" s="183" t="s">
        <v>80</v>
      </c>
      <c r="AT172" s="184" t="s">
        <v>71</v>
      </c>
      <c r="AU172" s="184" t="s">
        <v>80</v>
      </c>
      <c r="AY172" s="183" t="s">
        <v>146</v>
      </c>
      <c r="BK172" s="185">
        <f>SUM(BK173:BK190)</f>
        <v>0</v>
      </c>
    </row>
    <row r="173" spans="1:65" s="2" customFormat="1" ht="16.5" customHeight="1">
      <c r="A173" s="35"/>
      <c r="B173" s="36"/>
      <c r="C173" s="188" t="s">
        <v>354</v>
      </c>
      <c r="D173" s="188" t="s">
        <v>148</v>
      </c>
      <c r="E173" s="189" t="s">
        <v>2650</v>
      </c>
      <c r="F173" s="190" t="s">
        <v>2651</v>
      </c>
      <c r="G173" s="191" t="s">
        <v>2585</v>
      </c>
      <c r="H173" s="192">
        <v>1</v>
      </c>
      <c r="I173" s="193"/>
      <c r="J173" s="194">
        <f>ROUND(I173*H173,2)</f>
        <v>0</v>
      </c>
      <c r="K173" s="190" t="s">
        <v>19</v>
      </c>
      <c r="L173" s="40"/>
      <c r="M173" s="195" t="s">
        <v>19</v>
      </c>
      <c r="N173" s="196" t="s">
        <v>43</v>
      </c>
      <c r="O173" s="65"/>
      <c r="P173" s="197">
        <f>O173*H173</f>
        <v>0</v>
      </c>
      <c r="Q173" s="197">
        <v>0</v>
      </c>
      <c r="R173" s="197">
        <f>Q173*H173</f>
        <v>0</v>
      </c>
      <c r="S173" s="197">
        <v>0</v>
      </c>
      <c r="T173" s="198">
        <f>S173*H173</f>
        <v>0</v>
      </c>
      <c r="U173" s="35"/>
      <c r="V173" s="35"/>
      <c r="W173" s="35"/>
      <c r="X173" s="35"/>
      <c r="Y173" s="35"/>
      <c r="Z173" s="35"/>
      <c r="AA173" s="35"/>
      <c r="AB173" s="35"/>
      <c r="AC173" s="35"/>
      <c r="AD173" s="35"/>
      <c r="AE173" s="35"/>
      <c r="AR173" s="199" t="s">
        <v>153</v>
      </c>
      <c r="AT173" s="199" t="s">
        <v>148</v>
      </c>
      <c r="AU173" s="199" t="s">
        <v>82</v>
      </c>
      <c r="AY173" s="18" t="s">
        <v>146</v>
      </c>
      <c r="BE173" s="200">
        <f>IF(N173="základní",J173,0)</f>
        <v>0</v>
      </c>
      <c r="BF173" s="200">
        <f>IF(N173="snížená",J173,0)</f>
        <v>0</v>
      </c>
      <c r="BG173" s="200">
        <f>IF(N173="zákl. přenesená",J173,0)</f>
        <v>0</v>
      </c>
      <c r="BH173" s="200">
        <f>IF(N173="sníž. přenesená",J173,0)</f>
        <v>0</v>
      </c>
      <c r="BI173" s="200">
        <f>IF(N173="nulová",J173,0)</f>
        <v>0</v>
      </c>
      <c r="BJ173" s="18" t="s">
        <v>80</v>
      </c>
      <c r="BK173" s="200">
        <f>ROUND(I173*H173,2)</f>
        <v>0</v>
      </c>
      <c r="BL173" s="18" t="s">
        <v>153</v>
      </c>
      <c r="BM173" s="199" t="s">
        <v>566</v>
      </c>
    </row>
    <row r="174" spans="1:65" s="2" customFormat="1" ht="11.25">
      <c r="A174" s="35"/>
      <c r="B174" s="36"/>
      <c r="C174" s="37"/>
      <c r="D174" s="201" t="s">
        <v>155</v>
      </c>
      <c r="E174" s="37"/>
      <c r="F174" s="202" t="s">
        <v>2652</v>
      </c>
      <c r="G174" s="37"/>
      <c r="H174" s="37"/>
      <c r="I174" s="109"/>
      <c r="J174" s="37"/>
      <c r="K174" s="37"/>
      <c r="L174" s="40"/>
      <c r="M174" s="203"/>
      <c r="N174" s="204"/>
      <c r="O174" s="65"/>
      <c r="P174" s="65"/>
      <c r="Q174" s="65"/>
      <c r="R174" s="65"/>
      <c r="S174" s="65"/>
      <c r="T174" s="66"/>
      <c r="U174" s="35"/>
      <c r="V174" s="35"/>
      <c r="W174" s="35"/>
      <c r="X174" s="35"/>
      <c r="Y174" s="35"/>
      <c r="Z174" s="35"/>
      <c r="AA174" s="35"/>
      <c r="AB174" s="35"/>
      <c r="AC174" s="35"/>
      <c r="AD174" s="35"/>
      <c r="AE174" s="35"/>
      <c r="AT174" s="18" t="s">
        <v>155</v>
      </c>
      <c r="AU174" s="18" t="s">
        <v>82</v>
      </c>
    </row>
    <row r="175" spans="1:65" s="2" customFormat="1" ht="16.5" customHeight="1">
      <c r="A175" s="35"/>
      <c r="B175" s="36"/>
      <c r="C175" s="188" t="s">
        <v>359</v>
      </c>
      <c r="D175" s="188" t="s">
        <v>148</v>
      </c>
      <c r="E175" s="189" t="s">
        <v>2653</v>
      </c>
      <c r="F175" s="190" t="s">
        <v>2654</v>
      </c>
      <c r="G175" s="191" t="s">
        <v>2585</v>
      </c>
      <c r="H175" s="192">
        <v>2</v>
      </c>
      <c r="I175" s="193"/>
      <c r="J175" s="194">
        <f>ROUND(I175*H175,2)</f>
        <v>0</v>
      </c>
      <c r="K175" s="190" t="s">
        <v>19</v>
      </c>
      <c r="L175" s="40"/>
      <c r="M175" s="195" t="s">
        <v>19</v>
      </c>
      <c r="N175" s="196" t="s">
        <v>43</v>
      </c>
      <c r="O175" s="65"/>
      <c r="P175" s="197">
        <f>O175*H175</f>
        <v>0</v>
      </c>
      <c r="Q175" s="197">
        <v>0</v>
      </c>
      <c r="R175" s="197">
        <f>Q175*H175</f>
        <v>0</v>
      </c>
      <c r="S175" s="197">
        <v>0</v>
      </c>
      <c r="T175" s="198">
        <f>S175*H175</f>
        <v>0</v>
      </c>
      <c r="U175" s="35"/>
      <c r="V175" s="35"/>
      <c r="W175" s="35"/>
      <c r="X175" s="35"/>
      <c r="Y175" s="35"/>
      <c r="Z175" s="35"/>
      <c r="AA175" s="35"/>
      <c r="AB175" s="35"/>
      <c r="AC175" s="35"/>
      <c r="AD175" s="35"/>
      <c r="AE175" s="35"/>
      <c r="AR175" s="199" t="s">
        <v>153</v>
      </c>
      <c r="AT175" s="199" t="s">
        <v>148</v>
      </c>
      <c r="AU175" s="199" t="s">
        <v>82</v>
      </c>
      <c r="AY175" s="18" t="s">
        <v>146</v>
      </c>
      <c r="BE175" s="200">
        <f>IF(N175="základní",J175,0)</f>
        <v>0</v>
      </c>
      <c r="BF175" s="200">
        <f>IF(N175="snížená",J175,0)</f>
        <v>0</v>
      </c>
      <c r="BG175" s="200">
        <f>IF(N175="zákl. přenesená",J175,0)</f>
        <v>0</v>
      </c>
      <c r="BH175" s="200">
        <f>IF(N175="sníž. přenesená",J175,0)</f>
        <v>0</v>
      </c>
      <c r="BI175" s="200">
        <f>IF(N175="nulová",J175,0)</f>
        <v>0</v>
      </c>
      <c r="BJ175" s="18" t="s">
        <v>80</v>
      </c>
      <c r="BK175" s="200">
        <f>ROUND(I175*H175,2)</f>
        <v>0</v>
      </c>
      <c r="BL175" s="18" t="s">
        <v>153</v>
      </c>
      <c r="BM175" s="199" t="s">
        <v>579</v>
      </c>
    </row>
    <row r="176" spans="1:65" s="2" customFormat="1" ht="11.25">
      <c r="A176" s="35"/>
      <c r="B176" s="36"/>
      <c r="C176" s="37"/>
      <c r="D176" s="201" t="s">
        <v>155</v>
      </c>
      <c r="E176" s="37"/>
      <c r="F176" s="202" t="s">
        <v>2655</v>
      </c>
      <c r="G176" s="37"/>
      <c r="H176" s="37"/>
      <c r="I176" s="109"/>
      <c r="J176" s="37"/>
      <c r="K176" s="37"/>
      <c r="L176" s="40"/>
      <c r="M176" s="203"/>
      <c r="N176" s="204"/>
      <c r="O176" s="65"/>
      <c r="P176" s="65"/>
      <c r="Q176" s="65"/>
      <c r="R176" s="65"/>
      <c r="S176" s="65"/>
      <c r="T176" s="66"/>
      <c r="U176" s="35"/>
      <c r="V176" s="35"/>
      <c r="W176" s="35"/>
      <c r="X176" s="35"/>
      <c r="Y176" s="35"/>
      <c r="Z176" s="35"/>
      <c r="AA176" s="35"/>
      <c r="AB176" s="35"/>
      <c r="AC176" s="35"/>
      <c r="AD176" s="35"/>
      <c r="AE176" s="35"/>
      <c r="AT176" s="18" t="s">
        <v>155</v>
      </c>
      <c r="AU176" s="18" t="s">
        <v>82</v>
      </c>
    </row>
    <row r="177" spans="1:65" s="2" customFormat="1" ht="16.5" customHeight="1">
      <c r="A177" s="35"/>
      <c r="B177" s="36"/>
      <c r="C177" s="188" t="s">
        <v>366</v>
      </c>
      <c r="D177" s="188" t="s">
        <v>148</v>
      </c>
      <c r="E177" s="189" t="s">
        <v>2656</v>
      </c>
      <c r="F177" s="190" t="s">
        <v>2657</v>
      </c>
      <c r="G177" s="191" t="s">
        <v>2585</v>
      </c>
      <c r="H177" s="192">
        <v>5</v>
      </c>
      <c r="I177" s="193"/>
      <c r="J177" s="194">
        <f>ROUND(I177*H177,2)</f>
        <v>0</v>
      </c>
      <c r="K177" s="190" t="s">
        <v>19</v>
      </c>
      <c r="L177" s="40"/>
      <c r="M177" s="195" t="s">
        <v>19</v>
      </c>
      <c r="N177" s="196" t="s">
        <v>43</v>
      </c>
      <c r="O177" s="65"/>
      <c r="P177" s="197">
        <f>O177*H177</f>
        <v>0</v>
      </c>
      <c r="Q177" s="197">
        <v>0</v>
      </c>
      <c r="R177" s="197">
        <f>Q177*H177</f>
        <v>0</v>
      </c>
      <c r="S177" s="197">
        <v>0</v>
      </c>
      <c r="T177" s="198">
        <f>S177*H177</f>
        <v>0</v>
      </c>
      <c r="U177" s="35"/>
      <c r="V177" s="35"/>
      <c r="W177" s="35"/>
      <c r="X177" s="35"/>
      <c r="Y177" s="35"/>
      <c r="Z177" s="35"/>
      <c r="AA177" s="35"/>
      <c r="AB177" s="35"/>
      <c r="AC177" s="35"/>
      <c r="AD177" s="35"/>
      <c r="AE177" s="35"/>
      <c r="AR177" s="199" t="s">
        <v>153</v>
      </c>
      <c r="AT177" s="199" t="s">
        <v>148</v>
      </c>
      <c r="AU177" s="199" t="s">
        <v>82</v>
      </c>
      <c r="AY177" s="18" t="s">
        <v>146</v>
      </c>
      <c r="BE177" s="200">
        <f>IF(N177="základní",J177,0)</f>
        <v>0</v>
      </c>
      <c r="BF177" s="200">
        <f>IF(N177="snížená",J177,0)</f>
        <v>0</v>
      </c>
      <c r="BG177" s="200">
        <f>IF(N177="zákl. přenesená",J177,0)</f>
        <v>0</v>
      </c>
      <c r="BH177" s="200">
        <f>IF(N177="sníž. přenesená",J177,0)</f>
        <v>0</v>
      </c>
      <c r="BI177" s="200">
        <f>IF(N177="nulová",J177,0)</f>
        <v>0</v>
      </c>
      <c r="BJ177" s="18" t="s">
        <v>80</v>
      </c>
      <c r="BK177" s="200">
        <f>ROUND(I177*H177,2)</f>
        <v>0</v>
      </c>
      <c r="BL177" s="18" t="s">
        <v>153</v>
      </c>
      <c r="BM177" s="199" t="s">
        <v>593</v>
      </c>
    </row>
    <row r="178" spans="1:65" s="2" customFormat="1" ht="11.25">
      <c r="A178" s="35"/>
      <c r="B178" s="36"/>
      <c r="C178" s="37"/>
      <c r="D178" s="201" t="s">
        <v>155</v>
      </c>
      <c r="E178" s="37"/>
      <c r="F178" s="202" t="s">
        <v>2658</v>
      </c>
      <c r="G178" s="37"/>
      <c r="H178" s="37"/>
      <c r="I178" s="109"/>
      <c r="J178" s="37"/>
      <c r="K178" s="37"/>
      <c r="L178" s="40"/>
      <c r="M178" s="203"/>
      <c r="N178" s="204"/>
      <c r="O178" s="65"/>
      <c r="P178" s="65"/>
      <c r="Q178" s="65"/>
      <c r="R178" s="65"/>
      <c r="S178" s="65"/>
      <c r="T178" s="66"/>
      <c r="U178" s="35"/>
      <c r="V178" s="35"/>
      <c r="W178" s="35"/>
      <c r="X178" s="35"/>
      <c r="Y178" s="35"/>
      <c r="Z178" s="35"/>
      <c r="AA178" s="35"/>
      <c r="AB178" s="35"/>
      <c r="AC178" s="35"/>
      <c r="AD178" s="35"/>
      <c r="AE178" s="35"/>
      <c r="AT178" s="18" t="s">
        <v>155</v>
      </c>
      <c r="AU178" s="18" t="s">
        <v>82</v>
      </c>
    </row>
    <row r="179" spans="1:65" s="2" customFormat="1" ht="16.5" customHeight="1">
      <c r="A179" s="35"/>
      <c r="B179" s="36"/>
      <c r="C179" s="188" t="s">
        <v>373</v>
      </c>
      <c r="D179" s="188" t="s">
        <v>148</v>
      </c>
      <c r="E179" s="189" t="s">
        <v>2659</v>
      </c>
      <c r="F179" s="190" t="s">
        <v>2660</v>
      </c>
      <c r="G179" s="191" t="s">
        <v>2585</v>
      </c>
      <c r="H179" s="192">
        <v>2</v>
      </c>
      <c r="I179" s="193"/>
      <c r="J179" s="194">
        <f>ROUND(I179*H179,2)</f>
        <v>0</v>
      </c>
      <c r="K179" s="190" t="s">
        <v>19</v>
      </c>
      <c r="L179" s="40"/>
      <c r="M179" s="195" t="s">
        <v>19</v>
      </c>
      <c r="N179" s="196" t="s">
        <v>43</v>
      </c>
      <c r="O179" s="65"/>
      <c r="P179" s="197">
        <f>O179*H179</f>
        <v>0</v>
      </c>
      <c r="Q179" s="197">
        <v>0</v>
      </c>
      <c r="R179" s="197">
        <f>Q179*H179</f>
        <v>0</v>
      </c>
      <c r="S179" s="197">
        <v>0</v>
      </c>
      <c r="T179" s="198">
        <f>S179*H179</f>
        <v>0</v>
      </c>
      <c r="U179" s="35"/>
      <c r="V179" s="35"/>
      <c r="W179" s="35"/>
      <c r="X179" s="35"/>
      <c r="Y179" s="35"/>
      <c r="Z179" s="35"/>
      <c r="AA179" s="35"/>
      <c r="AB179" s="35"/>
      <c r="AC179" s="35"/>
      <c r="AD179" s="35"/>
      <c r="AE179" s="35"/>
      <c r="AR179" s="199" t="s">
        <v>153</v>
      </c>
      <c r="AT179" s="199" t="s">
        <v>148</v>
      </c>
      <c r="AU179" s="199" t="s">
        <v>82</v>
      </c>
      <c r="AY179" s="18" t="s">
        <v>146</v>
      </c>
      <c r="BE179" s="200">
        <f>IF(N179="základní",J179,0)</f>
        <v>0</v>
      </c>
      <c r="BF179" s="200">
        <f>IF(N179="snížená",J179,0)</f>
        <v>0</v>
      </c>
      <c r="BG179" s="200">
        <f>IF(N179="zákl. přenesená",J179,0)</f>
        <v>0</v>
      </c>
      <c r="BH179" s="200">
        <f>IF(N179="sníž. přenesená",J179,0)</f>
        <v>0</v>
      </c>
      <c r="BI179" s="200">
        <f>IF(N179="nulová",J179,0)</f>
        <v>0</v>
      </c>
      <c r="BJ179" s="18" t="s">
        <v>80</v>
      </c>
      <c r="BK179" s="200">
        <f>ROUND(I179*H179,2)</f>
        <v>0</v>
      </c>
      <c r="BL179" s="18" t="s">
        <v>153</v>
      </c>
      <c r="BM179" s="199" t="s">
        <v>606</v>
      </c>
    </row>
    <row r="180" spans="1:65" s="2" customFormat="1" ht="11.25">
      <c r="A180" s="35"/>
      <c r="B180" s="36"/>
      <c r="C180" s="37"/>
      <c r="D180" s="201" t="s">
        <v>155</v>
      </c>
      <c r="E180" s="37"/>
      <c r="F180" s="202" t="s">
        <v>2661</v>
      </c>
      <c r="G180" s="37"/>
      <c r="H180" s="37"/>
      <c r="I180" s="109"/>
      <c r="J180" s="37"/>
      <c r="K180" s="37"/>
      <c r="L180" s="40"/>
      <c r="M180" s="203"/>
      <c r="N180" s="204"/>
      <c r="O180" s="65"/>
      <c r="P180" s="65"/>
      <c r="Q180" s="65"/>
      <c r="R180" s="65"/>
      <c r="S180" s="65"/>
      <c r="T180" s="66"/>
      <c r="U180" s="35"/>
      <c r="V180" s="35"/>
      <c r="W180" s="35"/>
      <c r="X180" s="35"/>
      <c r="Y180" s="35"/>
      <c r="Z180" s="35"/>
      <c r="AA180" s="35"/>
      <c r="AB180" s="35"/>
      <c r="AC180" s="35"/>
      <c r="AD180" s="35"/>
      <c r="AE180" s="35"/>
      <c r="AT180" s="18" t="s">
        <v>155</v>
      </c>
      <c r="AU180" s="18" t="s">
        <v>82</v>
      </c>
    </row>
    <row r="181" spans="1:65" s="2" customFormat="1" ht="16.5" customHeight="1">
      <c r="A181" s="35"/>
      <c r="B181" s="36"/>
      <c r="C181" s="188" t="s">
        <v>380</v>
      </c>
      <c r="D181" s="188" t="s">
        <v>148</v>
      </c>
      <c r="E181" s="189" t="s">
        <v>2662</v>
      </c>
      <c r="F181" s="190" t="s">
        <v>2663</v>
      </c>
      <c r="G181" s="191" t="s">
        <v>2585</v>
      </c>
      <c r="H181" s="192">
        <v>2</v>
      </c>
      <c r="I181" s="193"/>
      <c r="J181" s="194">
        <f>ROUND(I181*H181,2)</f>
        <v>0</v>
      </c>
      <c r="K181" s="190" t="s">
        <v>19</v>
      </c>
      <c r="L181" s="40"/>
      <c r="M181" s="195" t="s">
        <v>19</v>
      </c>
      <c r="N181" s="196" t="s">
        <v>43</v>
      </c>
      <c r="O181" s="65"/>
      <c r="P181" s="197">
        <f>O181*H181</f>
        <v>0</v>
      </c>
      <c r="Q181" s="197">
        <v>0</v>
      </c>
      <c r="R181" s="197">
        <f>Q181*H181</f>
        <v>0</v>
      </c>
      <c r="S181" s="197">
        <v>0</v>
      </c>
      <c r="T181" s="198">
        <f>S181*H181</f>
        <v>0</v>
      </c>
      <c r="U181" s="35"/>
      <c r="V181" s="35"/>
      <c r="W181" s="35"/>
      <c r="X181" s="35"/>
      <c r="Y181" s="35"/>
      <c r="Z181" s="35"/>
      <c r="AA181" s="35"/>
      <c r="AB181" s="35"/>
      <c r="AC181" s="35"/>
      <c r="AD181" s="35"/>
      <c r="AE181" s="35"/>
      <c r="AR181" s="199" t="s">
        <v>153</v>
      </c>
      <c r="AT181" s="199" t="s">
        <v>148</v>
      </c>
      <c r="AU181" s="199" t="s">
        <v>82</v>
      </c>
      <c r="AY181" s="18" t="s">
        <v>146</v>
      </c>
      <c r="BE181" s="200">
        <f>IF(N181="základní",J181,0)</f>
        <v>0</v>
      </c>
      <c r="BF181" s="200">
        <f>IF(N181="snížená",J181,0)</f>
        <v>0</v>
      </c>
      <c r="BG181" s="200">
        <f>IF(N181="zákl. přenesená",J181,0)</f>
        <v>0</v>
      </c>
      <c r="BH181" s="200">
        <f>IF(N181="sníž. přenesená",J181,0)</f>
        <v>0</v>
      </c>
      <c r="BI181" s="200">
        <f>IF(N181="nulová",J181,0)</f>
        <v>0</v>
      </c>
      <c r="BJ181" s="18" t="s">
        <v>80</v>
      </c>
      <c r="BK181" s="200">
        <f>ROUND(I181*H181,2)</f>
        <v>0</v>
      </c>
      <c r="BL181" s="18" t="s">
        <v>153</v>
      </c>
      <c r="BM181" s="199" t="s">
        <v>617</v>
      </c>
    </row>
    <row r="182" spans="1:65" s="2" customFormat="1" ht="11.25">
      <c r="A182" s="35"/>
      <c r="B182" s="36"/>
      <c r="C182" s="37"/>
      <c r="D182" s="201" t="s">
        <v>155</v>
      </c>
      <c r="E182" s="37"/>
      <c r="F182" s="202" t="s">
        <v>2664</v>
      </c>
      <c r="G182" s="37"/>
      <c r="H182" s="37"/>
      <c r="I182" s="109"/>
      <c r="J182" s="37"/>
      <c r="K182" s="37"/>
      <c r="L182" s="40"/>
      <c r="M182" s="203"/>
      <c r="N182" s="204"/>
      <c r="O182" s="65"/>
      <c r="P182" s="65"/>
      <c r="Q182" s="65"/>
      <c r="R182" s="65"/>
      <c r="S182" s="65"/>
      <c r="T182" s="66"/>
      <c r="U182" s="35"/>
      <c r="V182" s="35"/>
      <c r="W182" s="35"/>
      <c r="X182" s="35"/>
      <c r="Y182" s="35"/>
      <c r="Z182" s="35"/>
      <c r="AA182" s="35"/>
      <c r="AB182" s="35"/>
      <c r="AC182" s="35"/>
      <c r="AD182" s="35"/>
      <c r="AE182" s="35"/>
      <c r="AT182" s="18" t="s">
        <v>155</v>
      </c>
      <c r="AU182" s="18" t="s">
        <v>82</v>
      </c>
    </row>
    <row r="183" spans="1:65" s="2" customFormat="1" ht="16.5" customHeight="1">
      <c r="A183" s="35"/>
      <c r="B183" s="36"/>
      <c r="C183" s="188" t="s">
        <v>390</v>
      </c>
      <c r="D183" s="188" t="s">
        <v>148</v>
      </c>
      <c r="E183" s="189" t="s">
        <v>2665</v>
      </c>
      <c r="F183" s="190" t="s">
        <v>2666</v>
      </c>
      <c r="G183" s="191" t="s">
        <v>2585</v>
      </c>
      <c r="H183" s="192">
        <v>1</v>
      </c>
      <c r="I183" s="193"/>
      <c r="J183" s="194">
        <f>ROUND(I183*H183,2)</f>
        <v>0</v>
      </c>
      <c r="K183" s="190" t="s">
        <v>19</v>
      </c>
      <c r="L183" s="40"/>
      <c r="M183" s="195" t="s">
        <v>19</v>
      </c>
      <c r="N183" s="196" t="s">
        <v>43</v>
      </c>
      <c r="O183" s="65"/>
      <c r="P183" s="197">
        <f>O183*H183</f>
        <v>0</v>
      </c>
      <c r="Q183" s="197">
        <v>0</v>
      </c>
      <c r="R183" s="197">
        <f>Q183*H183</f>
        <v>0</v>
      </c>
      <c r="S183" s="197">
        <v>0</v>
      </c>
      <c r="T183" s="198">
        <f>S183*H183</f>
        <v>0</v>
      </c>
      <c r="U183" s="35"/>
      <c r="V183" s="35"/>
      <c r="W183" s="35"/>
      <c r="X183" s="35"/>
      <c r="Y183" s="35"/>
      <c r="Z183" s="35"/>
      <c r="AA183" s="35"/>
      <c r="AB183" s="35"/>
      <c r="AC183" s="35"/>
      <c r="AD183" s="35"/>
      <c r="AE183" s="35"/>
      <c r="AR183" s="199" t="s">
        <v>153</v>
      </c>
      <c r="AT183" s="199" t="s">
        <v>148</v>
      </c>
      <c r="AU183" s="199" t="s">
        <v>82</v>
      </c>
      <c r="AY183" s="18" t="s">
        <v>146</v>
      </c>
      <c r="BE183" s="200">
        <f>IF(N183="základní",J183,0)</f>
        <v>0</v>
      </c>
      <c r="BF183" s="200">
        <f>IF(N183="snížená",J183,0)</f>
        <v>0</v>
      </c>
      <c r="BG183" s="200">
        <f>IF(N183="zákl. přenesená",J183,0)</f>
        <v>0</v>
      </c>
      <c r="BH183" s="200">
        <f>IF(N183="sníž. přenesená",J183,0)</f>
        <v>0</v>
      </c>
      <c r="BI183" s="200">
        <f>IF(N183="nulová",J183,0)</f>
        <v>0</v>
      </c>
      <c r="BJ183" s="18" t="s">
        <v>80</v>
      </c>
      <c r="BK183" s="200">
        <f>ROUND(I183*H183,2)</f>
        <v>0</v>
      </c>
      <c r="BL183" s="18" t="s">
        <v>153</v>
      </c>
      <c r="BM183" s="199" t="s">
        <v>630</v>
      </c>
    </row>
    <row r="184" spans="1:65" s="2" customFormat="1" ht="11.25">
      <c r="A184" s="35"/>
      <c r="B184" s="36"/>
      <c r="C184" s="37"/>
      <c r="D184" s="201" t="s">
        <v>155</v>
      </c>
      <c r="E184" s="37"/>
      <c r="F184" s="202" t="s">
        <v>2667</v>
      </c>
      <c r="G184" s="37"/>
      <c r="H184" s="37"/>
      <c r="I184" s="109"/>
      <c r="J184" s="37"/>
      <c r="K184" s="37"/>
      <c r="L184" s="40"/>
      <c r="M184" s="203"/>
      <c r="N184" s="204"/>
      <c r="O184" s="65"/>
      <c r="P184" s="65"/>
      <c r="Q184" s="65"/>
      <c r="R184" s="65"/>
      <c r="S184" s="65"/>
      <c r="T184" s="66"/>
      <c r="U184" s="35"/>
      <c r="V184" s="35"/>
      <c r="W184" s="35"/>
      <c r="X184" s="35"/>
      <c r="Y184" s="35"/>
      <c r="Z184" s="35"/>
      <c r="AA184" s="35"/>
      <c r="AB184" s="35"/>
      <c r="AC184" s="35"/>
      <c r="AD184" s="35"/>
      <c r="AE184" s="35"/>
      <c r="AT184" s="18" t="s">
        <v>155</v>
      </c>
      <c r="AU184" s="18" t="s">
        <v>82</v>
      </c>
    </row>
    <row r="185" spans="1:65" s="2" customFormat="1" ht="16.5" customHeight="1">
      <c r="A185" s="35"/>
      <c r="B185" s="36"/>
      <c r="C185" s="188" t="s">
        <v>396</v>
      </c>
      <c r="D185" s="188" t="s">
        <v>148</v>
      </c>
      <c r="E185" s="189" t="s">
        <v>2668</v>
      </c>
      <c r="F185" s="190" t="s">
        <v>2669</v>
      </c>
      <c r="G185" s="191" t="s">
        <v>2585</v>
      </c>
      <c r="H185" s="192">
        <v>1</v>
      </c>
      <c r="I185" s="193"/>
      <c r="J185" s="194">
        <f>ROUND(I185*H185,2)</f>
        <v>0</v>
      </c>
      <c r="K185" s="190" t="s">
        <v>19</v>
      </c>
      <c r="L185" s="40"/>
      <c r="M185" s="195" t="s">
        <v>19</v>
      </c>
      <c r="N185" s="196" t="s">
        <v>43</v>
      </c>
      <c r="O185" s="65"/>
      <c r="P185" s="197">
        <f>O185*H185</f>
        <v>0</v>
      </c>
      <c r="Q185" s="197">
        <v>0</v>
      </c>
      <c r="R185" s="197">
        <f>Q185*H185</f>
        <v>0</v>
      </c>
      <c r="S185" s="197">
        <v>0</v>
      </c>
      <c r="T185" s="198">
        <f>S185*H185</f>
        <v>0</v>
      </c>
      <c r="U185" s="35"/>
      <c r="V185" s="35"/>
      <c r="W185" s="35"/>
      <c r="X185" s="35"/>
      <c r="Y185" s="35"/>
      <c r="Z185" s="35"/>
      <c r="AA185" s="35"/>
      <c r="AB185" s="35"/>
      <c r="AC185" s="35"/>
      <c r="AD185" s="35"/>
      <c r="AE185" s="35"/>
      <c r="AR185" s="199" t="s">
        <v>153</v>
      </c>
      <c r="AT185" s="199" t="s">
        <v>148</v>
      </c>
      <c r="AU185" s="199" t="s">
        <v>82</v>
      </c>
      <c r="AY185" s="18" t="s">
        <v>146</v>
      </c>
      <c r="BE185" s="200">
        <f>IF(N185="základní",J185,0)</f>
        <v>0</v>
      </c>
      <c r="BF185" s="200">
        <f>IF(N185="snížená",J185,0)</f>
        <v>0</v>
      </c>
      <c r="BG185" s="200">
        <f>IF(N185="zákl. přenesená",J185,0)</f>
        <v>0</v>
      </c>
      <c r="BH185" s="200">
        <f>IF(N185="sníž. přenesená",J185,0)</f>
        <v>0</v>
      </c>
      <c r="BI185" s="200">
        <f>IF(N185="nulová",J185,0)</f>
        <v>0</v>
      </c>
      <c r="BJ185" s="18" t="s">
        <v>80</v>
      </c>
      <c r="BK185" s="200">
        <f>ROUND(I185*H185,2)</f>
        <v>0</v>
      </c>
      <c r="BL185" s="18" t="s">
        <v>153</v>
      </c>
      <c r="BM185" s="199" t="s">
        <v>643</v>
      </c>
    </row>
    <row r="186" spans="1:65" s="2" customFormat="1" ht="11.25">
      <c r="A186" s="35"/>
      <c r="B186" s="36"/>
      <c r="C186" s="37"/>
      <c r="D186" s="201" t="s">
        <v>155</v>
      </c>
      <c r="E186" s="37"/>
      <c r="F186" s="202" t="s">
        <v>2670</v>
      </c>
      <c r="G186" s="37"/>
      <c r="H186" s="37"/>
      <c r="I186" s="109"/>
      <c r="J186" s="37"/>
      <c r="K186" s="37"/>
      <c r="L186" s="40"/>
      <c r="M186" s="203"/>
      <c r="N186" s="204"/>
      <c r="O186" s="65"/>
      <c r="P186" s="65"/>
      <c r="Q186" s="65"/>
      <c r="R186" s="65"/>
      <c r="S186" s="65"/>
      <c r="T186" s="66"/>
      <c r="U186" s="35"/>
      <c r="V186" s="35"/>
      <c r="W186" s="35"/>
      <c r="X186" s="35"/>
      <c r="Y186" s="35"/>
      <c r="Z186" s="35"/>
      <c r="AA186" s="35"/>
      <c r="AB186" s="35"/>
      <c r="AC186" s="35"/>
      <c r="AD186" s="35"/>
      <c r="AE186" s="35"/>
      <c r="AT186" s="18" t="s">
        <v>155</v>
      </c>
      <c r="AU186" s="18" t="s">
        <v>82</v>
      </c>
    </row>
    <row r="187" spans="1:65" s="2" customFormat="1" ht="16.5" customHeight="1">
      <c r="A187" s="35"/>
      <c r="B187" s="36"/>
      <c r="C187" s="188" t="s">
        <v>402</v>
      </c>
      <c r="D187" s="188" t="s">
        <v>148</v>
      </c>
      <c r="E187" s="189" t="s">
        <v>2671</v>
      </c>
      <c r="F187" s="190" t="s">
        <v>2672</v>
      </c>
      <c r="G187" s="191" t="s">
        <v>2585</v>
      </c>
      <c r="H187" s="192">
        <v>4</v>
      </c>
      <c r="I187" s="193"/>
      <c r="J187" s="194">
        <f>ROUND(I187*H187,2)</f>
        <v>0</v>
      </c>
      <c r="K187" s="190" t="s">
        <v>19</v>
      </c>
      <c r="L187" s="40"/>
      <c r="M187" s="195" t="s">
        <v>19</v>
      </c>
      <c r="N187" s="196" t="s">
        <v>43</v>
      </c>
      <c r="O187" s="65"/>
      <c r="P187" s="197">
        <f>O187*H187</f>
        <v>0</v>
      </c>
      <c r="Q187" s="197">
        <v>0</v>
      </c>
      <c r="R187" s="197">
        <f>Q187*H187</f>
        <v>0</v>
      </c>
      <c r="S187" s="197">
        <v>0</v>
      </c>
      <c r="T187" s="198">
        <f>S187*H187</f>
        <v>0</v>
      </c>
      <c r="U187" s="35"/>
      <c r="V187" s="35"/>
      <c r="W187" s="35"/>
      <c r="X187" s="35"/>
      <c r="Y187" s="35"/>
      <c r="Z187" s="35"/>
      <c r="AA187" s="35"/>
      <c r="AB187" s="35"/>
      <c r="AC187" s="35"/>
      <c r="AD187" s="35"/>
      <c r="AE187" s="35"/>
      <c r="AR187" s="199" t="s">
        <v>153</v>
      </c>
      <c r="AT187" s="199" t="s">
        <v>148</v>
      </c>
      <c r="AU187" s="199" t="s">
        <v>82</v>
      </c>
      <c r="AY187" s="18" t="s">
        <v>146</v>
      </c>
      <c r="BE187" s="200">
        <f>IF(N187="základní",J187,0)</f>
        <v>0</v>
      </c>
      <c r="BF187" s="200">
        <f>IF(N187="snížená",J187,0)</f>
        <v>0</v>
      </c>
      <c r="BG187" s="200">
        <f>IF(N187="zákl. přenesená",J187,0)</f>
        <v>0</v>
      </c>
      <c r="BH187" s="200">
        <f>IF(N187="sníž. přenesená",J187,0)</f>
        <v>0</v>
      </c>
      <c r="BI187" s="200">
        <f>IF(N187="nulová",J187,0)</f>
        <v>0</v>
      </c>
      <c r="BJ187" s="18" t="s">
        <v>80</v>
      </c>
      <c r="BK187" s="200">
        <f>ROUND(I187*H187,2)</f>
        <v>0</v>
      </c>
      <c r="BL187" s="18" t="s">
        <v>153</v>
      </c>
      <c r="BM187" s="199" t="s">
        <v>680</v>
      </c>
    </row>
    <row r="188" spans="1:65" s="2" customFormat="1" ht="11.25">
      <c r="A188" s="35"/>
      <c r="B188" s="36"/>
      <c r="C188" s="37"/>
      <c r="D188" s="201" t="s">
        <v>155</v>
      </c>
      <c r="E188" s="37"/>
      <c r="F188" s="202" t="s">
        <v>2673</v>
      </c>
      <c r="G188" s="37"/>
      <c r="H188" s="37"/>
      <c r="I188" s="109"/>
      <c r="J188" s="37"/>
      <c r="K188" s="37"/>
      <c r="L188" s="40"/>
      <c r="M188" s="203"/>
      <c r="N188" s="204"/>
      <c r="O188" s="65"/>
      <c r="P188" s="65"/>
      <c r="Q188" s="65"/>
      <c r="R188" s="65"/>
      <c r="S188" s="65"/>
      <c r="T188" s="66"/>
      <c r="U188" s="35"/>
      <c r="V188" s="35"/>
      <c r="W188" s="35"/>
      <c r="X188" s="35"/>
      <c r="Y188" s="35"/>
      <c r="Z188" s="35"/>
      <c r="AA188" s="35"/>
      <c r="AB188" s="35"/>
      <c r="AC188" s="35"/>
      <c r="AD188" s="35"/>
      <c r="AE188" s="35"/>
      <c r="AT188" s="18" t="s">
        <v>155</v>
      </c>
      <c r="AU188" s="18" t="s">
        <v>82</v>
      </c>
    </row>
    <row r="189" spans="1:65" s="2" customFormat="1" ht="16.5" customHeight="1">
      <c r="A189" s="35"/>
      <c r="B189" s="36"/>
      <c r="C189" s="188" t="s">
        <v>408</v>
      </c>
      <c r="D189" s="188" t="s">
        <v>148</v>
      </c>
      <c r="E189" s="189" t="s">
        <v>2674</v>
      </c>
      <c r="F189" s="190" t="s">
        <v>2675</v>
      </c>
      <c r="G189" s="191" t="s">
        <v>2585</v>
      </c>
      <c r="H189" s="192">
        <v>2</v>
      </c>
      <c r="I189" s="193"/>
      <c r="J189" s="194">
        <f>ROUND(I189*H189,2)</f>
        <v>0</v>
      </c>
      <c r="K189" s="190" t="s">
        <v>19</v>
      </c>
      <c r="L189" s="40"/>
      <c r="M189" s="195" t="s">
        <v>19</v>
      </c>
      <c r="N189" s="196" t="s">
        <v>43</v>
      </c>
      <c r="O189" s="65"/>
      <c r="P189" s="197">
        <f>O189*H189</f>
        <v>0</v>
      </c>
      <c r="Q189" s="197">
        <v>0</v>
      </c>
      <c r="R189" s="197">
        <f>Q189*H189</f>
        <v>0</v>
      </c>
      <c r="S189" s="197">
        <v>0</v>
      </c>
      <c r="T189" s="198">
        <f>S189*H189</f>
        <v>0</v>
      </c>
      <c r="U189" s="35"/>
      <c r="V189" s="35"/>
      <c r="W189" s="35"/>
      <c r="X189" s="35"/>
      <c r="Y189" s="35"/>
      <c r="Z189" s="35"/>
      <c r="AA189" s="35"/>
      <c r="AB189" s="35"/>
      <c r="AC189" s="35"/>
      <c r="AD189" s="35"/>
      <c r="AE189" s="35"/>
      <c r="AR189" s="199" t="s">
        <v>153</v>
      </c>
      <c r="AT189" s="199" t="s">
        <v>148</v>
      </c>
      <c r="AU189" s="199" t="s">
        <v>82</v>
      </c>
      <c r="AY189" s="18" t="s">
        <v>146</v>
      </c>
      <c r="BE189" s="200">
        <f>IF(N189="základní",J189,0)</f>
        <v>0</v>
      </c>
      <c r="BF189" s="200">
        <f>IF(N189="snížená",J189,0)</f>
        <v>0</v>
      </c>
      <c r="BG189" s="200">
        <f>IF(N189="zákl. přenesená",J189,0)</f>
        <v>0</v>
      </c>
      <c r="BH189" s="200">
        <f>IF(N189="sníž. přenesená",J189,0)</f>
        <v>0</v>
      </c>
      <c r="BI189" s="200">
        <f>IF(N189="nulová",J189,0)</f>
        <v>0</v>
      </c>
      <c r="BJ189" s="18" t="s">
        <v>80</v>
      </c>
      <c r="BK189" s="200">
        <f>ROUND(I189*H189,2)</f>
        <v>0</v>
      </c>
      <c r="BL189" s="18" t="s">
        <v>153</v>
      </c>
      <c r="BM189" s="199" t="s">
        <v>699</v>
      </c>
    </row>
    <row r="190" spans="1:65" s="2" customFormat="1" ht="11.25">
      <c r="A190" s="35"/>
      <c r="B190" s="36"/>
      <c r="C190" s="37"/>
      <c r="D190" s="201" t="s">
        <v>155</v>
      </c>
      <c r="E190" s="37"/>
      <c r="F190" s="202" t="s">
        <v>2676</v>
      </c>
      <c r="G190" s="37"/>
      <c r="H190" s="37"/>
      <c r="I190" s="109"/>
      <c r="J190" s="37"/>
      <c r="K190" s="37"/>
      <c r="L190" s="40"/>
      <c r="M190" s="203"/>
      <c r="N190" s="204"/>
      <c r="O190" s="65"/>
      <c r="P190" s="65"/>
      <c r="Q190" s="65"/>
      <c r="R190" s="65"/>
      <c r="S190" s="65"/>
      <c r="T190" s="66"/>
      <c r="U190" s="35"/>
      <c r="V190" s="35"/>
      <c r="W190" s="35"/>
      <c r="X190" s="35"/>
      <c r="Y190" s="35"/>
      <c r="Z190" s="35"/>
      <c r="AA190" s="35"/>
      <c r="AB190" s="35"/>
      <c r="AC190" s="35"/>
      <c r="AD190" s="35"/>
      <c r="AE190" s="35"/>
      <c r="AT190" s="18" t="s">
        <v>155</v>
      </c>
      <c r="AU190" s="18" t="s">
        <v>82</v>
      </c>
    </row>
    <row r="191" spans="1:65" s="12" customFormat="1" ht="22.9" customHeight="1">
      <c r="B191" s="172"/>
      <c r="C191" s="173"/>
      <c r="D191" s="174" t="s">
        <v>71</v>
      </c>
      <c r="E191" s="186" t="s">
        <v>2648</v>
      </c>
      <c r="F191" s="186" t="s">
        <v>2649</v>
      </c>
      <c r="G191" s="173"/>
      <c r="H191" s="173"/>
      <c r="I191" s="176"/>
      <c r="J191" s="187">
        <f>BK191</f>
        <v>0</v>
      </c>
      <c r="K191" s="173"/>
      <c r="L191" s="178"/>
      <c r="M191" s="179"/>
      <c r="N191" s="180"/>
      <c r="O191" s="180"/>
      <c r="P191" s="181">
        <f>SUM(P192:P210)</f>
        <v>0</v>
      </c>
      <c r="Q191" s="180"/>
      <c r="R191" s="181">
        <f>SUM(R192:R210)</f>
        <v>0</v>
      </c>
      <c r="S191" s="180"/>
      <c r="T191" s="182">
        <f>SUM(T192:T210)</f>
        <v>0</v>
      </c>
      <c r="AR191" s="183" t="s">
        <v>80</v>
      </c>
      <c r="AT191" s="184" t="s">
        <v>71</v>
      </c>
      <c r="AU191" s="184" t="s">
        <v>80</v>
      </c>
      <c r="AY191" s="183" t="s">
        <v>146</v>
      </c>
      <c r="BK191" s="185">
        <f>SUM(BK192:BK210)</f>
        <v>0</v>
      </c>
    </row>
    <row r="192" spans="1:65" s="2" customFormat="1" ht="16.5" customHeight="1">
      <c r="A192" s="35"/>
      <c r="B192" s="36"/>
      <c r="C192" s="188" t="s">
        <v>414</v>
      </c>
      <c r="D192" s="188" t="s">
        <v>148</v>
      </c>
      <c r="E192" s="189" t="s">
        <v>2677</v>
      </c>
      <c r="F192" s="190" t="s">
        <v>2678</v>
      </c>
      <c r="G192" s="191" t="s">
        <v>2585</v>
      </c>
      <c r="H192" s="192">
        <v>2</v>
      </c>
      <c r="I192" s="193"/>
      <c r="J192" s="194">
        <f>ROUND(I192*H192,2)</f>
        <v>0</v>
      </c>
      <c r="K192" s="190" t="s">
        <v>19</v>
      </c>
      <c r="L192" s="40"/>
      <c r="M192" s="195" t="s">
        <v>19</v>
      </c>
      <c r="N192" s="196" t="s">
        <v>43</v>
      </c>
      <c r="O192" s="65"/>
      <c r="P192" s="197">
        <f>O192*H192</f>
        <v>0</v>
      </c>
      <c r="Q192" s="197">
        <v>0</v>
      </c>
      <c r="R192" s="197">
        <f>Q192*H192</f>
        <v>0</v>
      </c>
      <c r="S192" s="197">
        <v>0</v>
      </c>
      <c r="T192" s="198">
        <f>S192*H192</f>
        <v>0</v>
      </c>
      <c r="U192" s="35"/>
      <c r="V192" s="35"/>
      <c r="W192" s="35"/>
      <c r="X192" s="35"/>
      <c r="Y192" s="35"/>
      <c r="Z192" s="35"/>
      <c r="AA192" s="35"/>
      <c r="AB192" s="35"/>
      <c r="AC192" s="35"/>
      <c r="AD192" s="35"/>
      <c r="AE192" s="35"/>
      <c r="AR192" s="199" t="s">
        <v>153</v>
      </c>
      <c r="AT192" s="199" t="s">
        <v>148</v>
      </c>
      <c r="AU192" s="199" t="s">
        <v>82</v>
      </c>
      <c r="AY192" s="18" t="s">
        <v>146</v>
      </c>
      <c r="BE192" s="200">
        <f>IF(N192="základní",J192,0)</f>
        <v>0</v>
      </c>
      <c r="BF192" s="200">
        <f>IF(N192="snížená",J192,0)</f>
        <v>0</v>
      </c>
      <c r="BG192" s="200">
        <f>IF(N192="zákl. přenesená",J192,0)</f>
        <v>0</v>
      </c>
      <c r="BH192" s="200">
        <f>IF(N192="sníž. přenesená",J192,0)</f>
        <v>0</v>
      </c>
      <c r="BI192" s="200">
        <f>IF(N192="nulová",J192,0)</f>
        <v>0</v>
      </c>
      <c r="BJ192" s="18" t="s">
        <v>80</v>
      </c>
      <c r="BK192" s="200">
        <f>ROUND(I192*H192,2)</f>
        <v>0</v>
      </c>
      <c r="BL192" s="18" t="s">
        <v>153</v>
      </c>
      <c r="BM192" s="199" t="s">
        <v>714</v>
      </c>
    </row>
    <row r="193" spans="1:65" s="2" customFormat="1" ht="11.25">
      <c r="A193" s="35"/>
      <c r="B193" s="36"/>
      <c r="C193" s="37"/>
      <c r="D193" s="201" t="s">
        <v>155</v>
      </c>
      <c r="E193" s="37"/>
      <c r="F193" s="202" t="s">
        <v>2679</v>
      </c>
      <c r="G193" s="37"/>
      <c r="H193" s="37"/>
      <c r="I193" s="109"/>
      <c r="J193" s="37"/>
      <c r="K193" s="37"/>
      <c r="L193" s="40"/>
      <c r="M193" s="203"/>
      <c r="N193" s="204"/>
      <c r="O193" s="65"/>
      <c r="P193" s="65"/>
      <c r="Q193" s="65"/>
      <c r="R193" s="65"/>
      <c r="S193" s="65"/>
      <c r="T193" s="66"/>
      <c r="U193" s="35"/>
      <c r="V193" s="35"/>
      <c r="W193" s="35"/>
      <c r="X193" s="35"/>
      <c r="Y193" s="35"/>
      <c r="Z193" s="35"/>
      <c r="AA193" s="35"/>
      <c r="AB193" s="35"/>
      <c r="AC193" s="35"/>
      <c r="AD193" s="35"/>
      <c r="AE193" s="35"/>
      <c r="AT193" s="18" t="s">
        <v>155</v>
      </c>
      <c r="AU193" s="18" t="s">
        <v>82</v>
      </c>
    </row>
    <row r="194" spans="1:65" s="2" customFormat="1" ht="16.5" customHeight="1">
      <c r="A194" s="35"/>
      <c r="B194" s="36"/>
      <c r="C194" s="188" t="s">
        <v>421</v>
      </c>
      <c r="D194" s="188" t="s">
        <v>148</v>
      </c>
      <c r="E194" s="189" t="s">
        <v>2680</v>
      </c>
      <c r="F194" s="190" t="s">
        <v>2681</v>
      </c>
      <c r="G194" s="191" t="s">
        <v>2585</v>
      </c>
      <c r="H194" s="192">
        <v>1</v>
      </c>
      <c r="I194" s="193"/>
      <c r="J194" s="194">
        <f>ROUND(I194*H194,2)</f>
        <v>0</v>
      </c>
      <c r="K194" s="190" t="s">
        <v>19</v>
      </c>
      <c r="L194" s="40"/>
      <c r="M194" s="195" t="s">
        <v>19</v>
      </c>
      <c r="N194" s="196" t="s">
        <v>43</v>
      </c>
      <c r="O194" s="65"/>
      <c r="P194" s="197">
        <f>O194*H194</f>
        <v>0</v>
      </c>
      <c r="Q194" s="197">
        <v>0</v>
      </c>
      <c r="R194" s="197">
        <f>Q194*H194</f>
        <v>0</v>
      </c>
      <c r="S194" s="197">
        <v>0</v>
      </c>
      <c r="T194" s="198">
        <f>S194*H194</f>
        <v>0</v>
      </c>
      <c r="U194" s="35"/>
      <c r="V194" s="35"/>
      <c r="W194" s="35"/>
      <c r="X194" s="35"/>
      <c r="Y194" s="35"/>
      <c r="Z194" s="35"/>
      <c r="AA194" s="35"/>
      <c r="AB194" s="35"/>
      <c r="AC194" s="35"/>
      <c r="AD194" s="35"/>
      <c r="AE194" s="35"/>
      <c r="AR194" s="199" t="s">
        <v>153</v>
      </c>
      <c r="AT194" s="199" t="s">
        <v>148</v>
      </c>
      <c r="AU194" s="199" t="s">
        <v>82</v>
      </c>
      <c r="AY194" s="18" t="s">
        <v>146</v>
      </c>
      <c r="BE194" s="200">
        <f>IF(N194="základní",J194,0)</f>
        <v>0</v>
      </c>
      <c r="BF194" s="200">
        <f>IF(N194="snížená",J194,0)</f>
        <v>0</v>
      </c>
      <c r="BG194" s="200">
        <f>IF(N194="zákl. přenesená",J194,0)</f>
        <v>0</v>
      </c>
      <c r="BH194" s="200">
        <f>IF(N194="sníž. přenesená",J194,0)</f>
        <v>0</v>
      </c>
      <c r="BI194" s="200">
        <f>IF(N194="nulová",J194,0)</f>
        <v>0</v>
      </c>
      <c r="BJ194" s="18" t="s">
        <v>80</v>
      </c>
      <c r="BK194" s="200">
        <f>ROUND(I194*H194,2)</f>
        <v>0</v>
      </c>
      <c r="BL194" s="18" t="s">
        <v>153</v>
      </c>
      <c r="BM194" s="199" t="s">
        <v>725</v>
      </c>
    </row>
    <row r="195" spans="1:65" s="2" customFormat="1" ht="11.25">
      <c r="A195" s="35"/>
      <c r="B195" s="36"/>
      <c r="C195" s="37"/>
      <c r="D195" s="201" t="s">
        <v>155</v>
      </c>
      <c r="E195" s="37"/>
      <c r="F195" s="202" t="s">
        <v>2682</v>
      </c>
      <c r="G195" s="37"/>
      <c r="H195" s="37"/>
      <c r="I195" s="109"/>
      <c r="J195" s="37"/>
      <c r="K195" s="37"/>
      <c r="L195" s="40"/>
      <c r="M195" s="203"/>
      <c r="N195" s="204"/>
      <c r="O195" s="65"/>
      <c r="P195" s="65"/>
      <c r="Q195" s="65"/>
      <c r="R195" s="65"/>
      <c r="S195" s="65"/>
      <c r="T195" s="66"/>
      <c r="U195" s="35"/>
      <c r="V195" s="35"/>
      <c r="W195" s="35"/>
      <c r="X195" s="35"/>
      <c r="Y195" s="35"/>
      <c r="Z195" s="35"/>
      <c r="AA195" s="35"/>
      <c r="AB195" s="35"/>
      <c r="AC195" s="35"/>
      <c r="AD195" s="35"/>
      <c r="AE195" s="35"/>
      <c r="AT195" s="18" t="s">
        <v>155</v>
      </c>
      <c r="AU195" s="18" t="s">
        <v>82</v>
      </c>
    </row>
    <row r="196" spans="1:65" s="2" customFormat="1" ht="16.5" customHeight="1">
      <c r="A196" s="35"/>
      <c r="B196" s="36"/>
      <c r="C196" s="188" t="s">
        <v>427</v>
      </c>
      <c r="D196" s="188" t="s">
        <v>148</v>
      </c>
      <c r="E196" s="189" t="s">
        <v>2683</v>
      </c>
      <c r="F196" s="190" t="s">
        <v>2684</v>
      </c>
      <c r="G196" s="191" t="s">
        <v>2585</v>
      </c>
      <c r="H196" s="192">
        <v>8</v>
      </c>
      <c r="I196" s="193"/>
      <c r="J196" s="194">
        <f>ROUND(I196*H196,2)</f>
        <v>0</v>
      </c>
      <c r="K196" s="190" t="s">
        <v>19</v>
      </c>
      <c r="L196" s="40"/>
      <c r="M196" s="195" t="s">
        <v>19</v>
      </c>
      <c r="N196" s="196" t="s">
        <v>43</v>
      </c>
      <c r="O196" s="65"/>
      <c r="P196" s="197">
        <f>O196*H196</f>
        <v>0</v>
      </c>
      <c r="Q196" s="197">
        <v>0</v>
      </c>
      <c r="R196" s="197">
        <f>Q196*H196</f>
        <v>0</v>
      </c>
      <c r="S196" s="197">
        <v>0</v>
      </c>
      <c r="T196" s="198">
        <f>S196*H196</f>
        <v>0</v>
      </c>
      <c r="U196" s="35"/>
      <c r="V196" s="35"/>
      <c r="W196" s="35"/>
      <c r="X196" s="35"/>
      <c r="Y196" s="35"/>
      <c r="Z196" s="35"/>
      <c r="AA196" s="35"/>
      <c r="AB196" s="35"/>
      <c r="AC196" s="35"/>
      <c r="AD196" s="35"/>
      <c r="AE196" s="35"/>
      <c r="AR196" s="199" t="s">
        <v>153</v>
      </c>
      <c r="AT196" s="199" t="s">
        <v>148</v>
      </c>
      <c r="AU196" s="199" t="s">
        <v>82</v>
      </c>
      <c r="AY196" s="18" t="s">
        <v>146</v>
      </c>
      <c r="BE196" s="200">
        <f>IF(N196="základní",J196,0)</f>
        <v>0</v>
      </c>
      <c r="BF196" s="200">
        <f>IF(N196="snížená",J196,0)</f>
        <v>0</v>
      </c>
      <c r="BG196" s="200">
        <f>IF(N196="zákl. přenesená",J196,0)</f>
        <v>0</v>
      </c>
      <c r="BH196" s="200">
        <f>IF(N196="sníž. přenesená",J196,0)</f>
        <v>0</v>
      </c>
      <c r="BI196" s="200">
        <f>IF(N196="nulová",J196,0)</f>
        <v>0</v>
      </c>
      <c r="BJ196" s="18" t="s">
        <v>80</v>
      </c>
      <c r="BK196" s="200">
        <f>ROUND(I196*H196,2)</f>
        <v>0</v>
      </c>
      <c r="BL196" s="18" t="s">
        <v>153</v>
      </c>
      <c r="BM196" s="199" t="s">
        <v>737</v>
      </c>
    </row>
    <row r="197" spans="1:65" s="2" customFormat="1" ht="11.25">
      <c r="A197" s="35"/>
      <c r="B197" s="36"/>
      <c r="C197" s="37"/>
      <c r="D197" s="201" t="s">
        <v>155</v>
      </c>
      <c r="E197" s="37"/>
      <c r="F197" s="202" t="s">
        <v>2684</v>
      </c>
      <c r="G197" s="37"/>
      <c r="H197" s="37"/>
      <c r="I197" s="109"/>
      <c r="J197" s="37"/>
      <c r="K197" s="37"/>
      <c r="L197" s="40"/>
      <c r="M197" s="203"/>
      <c r="N197" s="204"/>
      <c r="O197" s="65"/>
      <c r="P197" s="65"/>
      <c r="Q197" s="65"/>
      <c r="R197" s="65"/>
      <c r="S197" s="65"/>
      <c r="T197" s="66"/>
      <c r="U197" s="35"/>
      <c r="V197" s="35"/>
      <c r="W197" s="35"/>
      <c r="X197" s="35"/>
      <c r="Y197" s="35"/>
      <c r="Z197" s="35"/>
      <c r="AA197" s="35"/>
      <c r="AB197" s="35"/>
      <c r="AC197" s="35"/>
      <c r="AD197" s="35"/>
      <c r="AE197" s="35"/>
      <c r="AT197" s="18" t="s">
        <v>155</v>
      </c>
      <c r="AU197" s="18" t="s">
        <v>82</v>
      </c>
    </row>
    <row r="198" spans="1:65" s="2" customFormat="1" ht="29.25">
      <c r="A198" s="35"/>
      <c r="B198" s="36"/>
      <c r="C198" s="37"/>
      <c r="D198" s="201" t="s">
        <v>1190</v>
      </c>
      <c r="E198" s="37"/>
      <c r="F198" s="236" t="s">
        <v>2685</v>
      </c>
      <c r="G198" s="37"/>
      <c r="H198" s="37"/>
      <c r="I198" s="109"/>
      <c r="J198" s="37"/>
      <c r="K198" s="37"/>
      <c r="L198" s="40"/>
      <c r="M198" s="203"/>
      <c r="N198" s="204"/>
      <c r="O198" s="65"/>
      <c r="P198" s="65"/>
      <c r="Q198" s="65"/>
      <c r="R198" s="65"/>
      <c r="S198" s="65"/>
      <c r="T198" s="66"/>
      <c r="U198" s="35"/>
      <c r="V198" s="35"/>
      <c r="W198" s="35"/>
      <c r="X198" s="35"/>
      <c r="Y198" s="35"/>
      <c r="Z198" s="35"/>
      <c r="AA198" s="35"/>
      <c r="AB198" s="35"/>
      <c r="AC198" s="35"/>
      <c r="AD198" s="35"/>
      <c r="AE198" s="35"/>
      <c r="AT198" s="18" t="s">
        <v>1190</v>
      </c>
      <c r="AU198" s="18" t="s">
        <v>82</v>
      </c>
    </row>
    <row r="199" spans="1:65" s="2" customFormat="1" ht="16.5" customHeight="1">
      <c r="A199" s="35"/>
      <c r="B199" s="36"/>
      <c r="C199" s="188" t="s">
        <v>433</v>
      </c>
      <c r="D199" s="188" t="s">
        <v>148</v>
      </c>
      <c r="E199" s="189" t="s">
        <v>2686</v>
      </c>
      <c r="F199" s="190" t="s">
        <v>2687</v>
      </c>
      <c r="G199" s="191" t="s">
        <v>2585</v>
      </c>
      <c r="H199" s="192">
        <v>23</v>
      </c>
      <c r="I199" s="193"/>
      <c r="J199" s="194">
        <f>ROUND(I199*H199,2)</f>
        <v>0</v>
      </c>
      <c r="K199" s="190" t="s">
        <v>19</v>
      </c>
      <c r="L199" s="40"/>
      <c r="M199" s="195" t="s">
        <v>19</v>
      </c>
      <c r="N199" s="196" t="s">
        <v>43</v>
      </c>
      <c r="O199" s="65"/>
      <c r="P199" s="197">
        <f>O199*H199</f>
        <v>0</v>
      </c>
      <c r="Q199" s="197">
        <v>0</v>
      </c>
      <c r="R199" s="197">
        <f>Q199*H199</f>
        <v>0</v>
      </c>
      <c r="S199" s="197">
        <v>0</v>
      </c>
      <c r="T199" s="198">
        <f>S199*H199</f>
        <v>0</v>
      </c>
      <c r="U199" s="35"/>
      <c r="V199" s="35"/>
      <c r="W199" s="35"/>
      <c r="X199" s="35"/>
      <c r="Y199" s="35"/>
      <c r="Z199" s="35"/>
      <c r="AA199" s="35"/>
      <c r="AB199" s="35"/>
      <c r="AC199" s="35"/>
      <c r="AD199" s="35"/>
      <c r="AE199" s="35"/>
      <c r="AR199" s="199" t="s">
        <v>153</v>
      </c>
      <c r="AT199" s="199" t="s">
        <v>148</v>
      </c>
      <c r="AU199" s="199" t="s">
        <v>82</v>
      </c>
      <c r="AY199" s="18" t="s">
        <v>146</v>
      </c>
      <c r="BE199" s="200">
        <f>IF(N199="základní",J199,0)</f>
        <v>0</v>
      </c>
      <c r="BF199" s="200">
        <f>IF(N199="snížená",J199,0)</f>
        <v>0</v>
      </c>
      <c r="BG199" s="200">
        <f>IF(N199="zákl. přenesená",J199,0)</f>
        <v>0</v>
      </c>
      <c r="BH199" s="200">
        <f>IF(N199="sníž. přenesená",J199,0)</f>
        <v>0</v>
      </c>
      <c r="BI199" s="200">
        <f>IF(N199="nulová",J199,0)</f>
        <v>0</v>
      </c>
      <c r="BJ199" s="18" t="s">
        <v>80</v>
      </c>
      <c r="BK199" s="200">
        <f>ROUND(I199*H199,2)</f>
        <v>0</v>
      </c>
      <c r="BL199" s="18" t="s">
        <v>153</v>
      </c>
      <c r="BM199" s="199" t="s">
        <v>748</v>
      </c>
    </row>
    <row r="200" spans="1:65" s="2" customFormat="1" ht="11.25">
      <c r="A200" s="35"/>
      <c r="B200" s="36"/>
      <c r="C200" s="37"/>
      <c r="D200" s="201" t="s">
        <v>155</v>
      </c>
      <c r="E200" s="37"/>
      <c r="F200" s="202" t="s">
        <v>2687</v>
      </c>
      <c r="G200" s="37"/>
      <c r="H200" s="37"/>
      <c r="I200" s="109"/>
      <c r="J200" s="37"/>
      <c r="K200" s="37"/>
      <c r="L200" s="40"/>
      <c r="M200" s="203"/>
      <c r="N200" s="204"/>
      <c r="O200" s="65"/>
      <c r="P200" s="65"/>
      <c r="Q200" s="65"/>
      <c r="R200" s="65"/>
      <c r="S200" s="65"/>
      <c r="T200" s="66"/>
      <c r="U200" s="35"/>
      <c r="V200" s="35"/>
      <c r="W200" s="35"/>
      <c r="X200" s="35"/>
      <c r="Y200" s="35"/>
      <c r="Z200" s="35"/>
      <c r="AA200" s="35"/>
      <c r="AB200" s="35"/>
      <c r="AC200" s="35"/>
      <c r="AD200" s="35"/>
      <c r="AE200" s="35"/>
      <c r="AT200" s="18" t="s">
        <v>155</v>
      </c>
      <c r="AU200" s="18" t="s">
        <v>82</v>
      </c>
    </row>
    <row r="201" spans="1:65" s="2" customFormat="1" ht="19.5">
      <c r="A201" s="35"/>
      <c r="B201" s="36"/>
      <c r="C201" s="37"/>
      <c r="D201" s="201" t="s">
        <v>1190</v>
      </c>
      <c r="E201" s="37"/>
      <c r="F201" s="236" t="s">
        <v>2688</v>
      </c>
      <c r="G201" s="37"/>
      <c r="H201" s="37"/>
      <c r="I201" s="109"/>
      <c r="J201" s="37"/>
      <c r="K201" s="37"/>
      <c r="L201" s="40"/>
      <c r="M201" s="203"/>
      <c r="N201" s="204"/>
      <c r="O201" s="65"/>
      <c r="P201" s="65"/>
      <c r="Q201" s="65"/>
      <c r="R201" s="65"/>
      <c r="S201" s="65"/>
      <c r="T201" s="66"/>
      <c r="U201" s="35"/>
      <c r="V201" s="35"/>
      <c r="W201" s="35"/>
      <c r="X201" s="35"/>
      <c r="Y201" s="35"/>
      <c r="Z201" s="35"/>
      <c r="AA201" s="35"/>
      <c r="AB201" s="35"/>
      <c r="AC201" s="35"/>
      <c r="AD201" s="35"/>
      <c r="AE201" s="35"/>
      <c r="AT201" s="18" t="s">
        <v>1190</v>
      </c>
      <c r="AU201" s="18" t="s">
        <v>82</v>
      </c>
    </row>
    <row r="202" spans="1:65" s="2" customFormat="1" ht="16.5" customHeight="1">
      <c r="A202" s="35"/>
      <c r="B202" s="36"/>
      <c r="C202" s="188" t="s">
        <v>439</v>
      </c>
      <c r="D202" s="188" t="s">
        <v>148</v>
      </c>
      <c r="E202" s="189" t="s">
        <v>2689</v>
      </c>
      <c r="F202" s="190" t="s">
        <v>2690</v>
      </c>
      <c r="G202" s="191" t="s">
        <v>2585</v>
      </c>
      <c r="H202" s="192">
        <v>3</v>
      </c>
      <c r="I202" s="193"/>
      <c r="J202" s="194">
        <f>ROUND(I202*H202,2)</f>
        <v>0</v>
      </c>
      <c r="K202" s="190" t="s">
        <v>19</v>
      </c>
      <c r="L202" s="40"/>
      <c r="M202" s="195" t="s">
        <v>19</v>
      </c>
      <c r="N202" s="196" t="s">
        <v>43</v>
      </c>
      <c r="O202" s="65"/>
      <c r="P202" s="197">
        <f>O202*H202</f>
        <v>0</v>
      </c>
      <c r="Q202" s="197">
        <v>0</v>
      </c>
      <c r="R202" s="197">
        <f>Q202*H202</f>
        <v>0</v>
      </c>
      <c r="S202" s="197">
        <v>0</v>
      </c>
      <c r="T202" s="198">
        <f>S202*H202</f>
        <v>0</v>
      </c>
      <c r="U202" s="35"/>
      <c r="V202" s="35"/>
      <c r="W202" s="35"/>
      <c r="X202" s="35"/>
      <c r="Y202" s="35"/>
      <c r="Z202" s="35"/>
      <c r="AA202" s="35"/>
      <c r="AB202" s="35"/>
      <c r="AC202" s="35"/>
      <c r="AD202" s="35"/>
      <c r="AE202" s="35"/>
      <c r="AR202" s="199" t="s">
        <v>153</v>
      </c>
      <c r="AT202" s="199" t="s">
        <v>148</v>
      </c>
      <c r="AU202" s="199" t="s">
        <v>82</v>
      </c>
      <c r="AY202" s="18" t="s">
        <v>146</v>
      </c>
      <c r="BE202" s="200">
        <f>IF(N202="základní",J202,0)</f>
        <v>0</v>
      </c>
      <c r="BF202" s="200">
        <f>IF(N202="snížená",J202,0)</f>
        <v>0</v>
      </c>
      <c r="BG202" s="200">
        <f>IF(N202="zákl. přenesená",J202,0)</f>
        <v>0</v>
      </c>
      <c r="BH202" s="200">
        <f>IF(N202="sníž. přenesená",J202,0)</f>
        <v>0</v>
      </c>
      <c r="BI202" s="200">
        <f>IF(N202="nulová",J202,0)</f>
        <v>0</v>
      </c>
      <c r="BJ202" s="18" t="s">
        <v>80</v>
      </c>
      <c r="BK202" s="200">
        <f>ROUND(I202*H202,2)</f>
        <v>0</v>
      </c>
      <c r="BL202" s="18" t="s">
        <v>153</v>
      </c>
      <c r="BM202" s="199" t="s">
        <v>760</v>
      </c>
    </row>
    <row r="203" spans="1:65" s="2" customFormat="1" ht="11.25">
      <c r="A203" s="35"/>
      <c r="B203" s="36"/>
      <c r="C203" s="37"/>
      <c r="D203" s="201" t="s">
        <v>155</v>
      </c>
      <c r="E203" s="37"/>
      <c r="F203" s="202" t="s">
        <v>2690</v>
      </c>
      <c r="G203" s="37"/>
      <c r="H203" s="37"/>
      <c r="I203" s="109"/>
      <c r="J203" s="37"/>
      <c r="K203" s="37"/>
      <c r="L203" s="40"/>
      <c r="M203" s="203"/>
      <c r="N203" s="204"/>
      <c r="O203" s="65"/>
      <c r="P203" s="65"/>
      <c r="Q203" s="65"/>
      <c r="R203" s="65"/>
      <c r="S203" s="65"/>
      <c r="T203" s="66"/>
      <c r="U203" s="35"/>
      <c r="V203" s="35"/>
      <c r="W203" s="35"/>
      <c r="X203" s="35"/>
      <c r="Y203" s="35"/>
      <c r="Z203" s="35"/>
      <c r="AA203" s="35"/>
      <c r="AB203" s="35"/>
      <c r="AC203" s="35"/>
      <c r="AD203" s="35"/>
      <c r="AE203" s="35"/>
      <c r="AT203" s="18" t="s">
        <v>155</v>
      </c>
      <c r="AU203" s="18" t="s">
        <v>82</v>
      </c>
    </row>
    <row r="204" spans="1:65" s="2" customFormat="1" ht="19.5">
      <c r="A204" s="35"/>
      <c r="B204" s="36"/>
      <c r="C204" s="37"/>
      <c r="D204" s="201" t="s">
        <v>1190</v>
      </c>
      <c r="E204" s="37"/>
      <c r="F204" s="236" t="s">
        <v>2691</v>
      </c>
      <c r="G204" s="37"/>
      <c r="H204" s="37"/>
      <c r="I204" s="109"/>
      <c r="J204" s="37"/>
      <c r="K204" s="37"/>
      <c r="L204" s="40"/>
      <c r="M204" s="203"/>
      <c r="N204" s="204"/>
      <c r="O204" s="65"/>
      <c r="P204" s="65"/>
      <c r="Q204" s="65"/>
      <c r="R204" s="65"/>
      <c r="S204" s="65"/>
      <c r="T204" s="66"/>
      <c r="U204" s="35"/>
      <c r="V204" s="35"/>
      <c r="W204" s="35"/>
      <c r="X204" s="35"/>
      <c r="Y204" s="35"/>
      <c r="Z204" s="35"/>
      <c r="AA204" s="35"/>
      <c r="AB204" s="35"/>
      <c r="AC204" s="35"/>
      <c r="AD204" s="35"/>
      <c r="AE204" s="35"/>
      <c r="AT204" s="18" t="s">
        <v>1190</v>
      </c>
      <c r="AU204" s="18" t="s">
        <v>82</v>
      </c>
    </row>
    <row r="205" spans="1:65" s="2" customFormat="1" ht="16.5" customHeight="1">
      <c r="A205" s="35"/>
      <c r="B205" s="36"/>
      <c r="C205" s="188" t="s">
        <v>445</v>
      </c>
      <c r="D205" s="188" t="s">
        <v>148</v>
      </c>
      <c r="E205" s="189" t="s">
        <v>2692</v>
      </c>
      <c r="F205" s="190" t="s">
        <v>2693</v>
      </c>
      <c r="G205" s="191" t="s">
        <v>2585</v>
      </c>
      <c r="H205" s="192">
        <v>3</v>
      </c>
      <c r="I205" s="193"/>
      <c r="J205" s="194">
        <f>ROUND(I205*H205,2)</f>
        <v>0</v>
      </c>
      <c r="K205" s="190" t="s">
        <v>19</v>
      </c>
      <c r="L205" s="40"/>
      <c r="M205" s="195" t="s">
        <v>19</v>
      </c>
      <c r="N205" s="196" t="s">
        <v>43</v>
      </c>
      <c r="O205" s="65"/>
      <c r="P205" s="197">
        <f>O205*H205</f>
        <v>0</v>
      </c>
      <c r="Q205" s="197">
        <v>0</v>
      </c>
      <c r="R205" s="197">
        <f>Q205*H205</f>
        <v>0</v>
      </c>
      <c r="S205" s="197">
        <v>0</v>
      </c>
      <c r="T205" s="198">
        <f>S205*H205</f>
        <v>0</v>
      </c>
      <c r="U205" s="35"/>
      <c r="V205" s="35"/>
      <c r="W205" s="35"/>
      <c r="X205" s="35"/>
      <c r="Y205" s="35"/>
      <c r="Z205" s="35"/>
      <c r="AA205" s="35"/>
      <c r="AB205" s="35"/>
      <c r="AC205" s="35"/>
      <c r="AD205" s="35"/>
      <c r="AE205" s="35"/>
      <c r="AR205" s="199" t="s">
        <v>153</v>
      </c>
      <c r="AT205" s="199" t="s">
        <v>148</v>
      </c>
      <c r="AU205" s="199" t="s">
        <v>82</v>
      </c>
      <c r="AY205" s="18" t="s">
        <v>146</v>
      </c>
      <c r="BE205" s="200">
        <f>IF(N205="základní",J205,0)</f>
        <v>0</v>
      </c>
      <c r="BF205" s="200">
        <f>IF(N205="snížená",J205,0)</f>
        <v>0</v>
      </c>
      <c r="BG205" s="200">
        <f>IF(N205="zákl. přenesená",J205,0)</f>
        <v>0</v>
      </c>
      <c r="BH205" s="200">
        <f>IF(N205="sníž. přenesená",J205,0)</f>
        <v>0</v>
      </c>
      <c r="BI205" s="200">
        <f>IF(N205="nulová",J205,0)</f>
        <v>0</v>
      </c>
      <c r="BJ205" s="18" t="s">
        <v>80</v>
      </c>
      <c r="BK205" s="200">
        <f>ROUND(I205*H205,2)</f>
        <v>0</v>
      </c>
      <c r="BL205" s="18" t="s">
        <v>153</v>
      </c>
      <c r="BM205" s="199" t="s">
        <v>770</v>
      </c>
    </row>
    <row r="206" spans="1:65" s="2" customFormat="1" ht="11.25">
      <c r="A206" s="35"/>
      <c r="B206" s="36"/>
      <c r="C206" s="37"/>
      <c r="D206" s="201" t="s">
        <v>155</v>
      </c>
      <c r="E206" s="37"/>
      <c r="F206" s="202" t="s">
        <v>2693</v>
      </c>
      <c r="G206" s="37"/>
      <c r="H206" s="37"/>
      <c r="I206" s="109"/>
      <c r="J206" s="37"/>
      <c r="K206" s="37"/>
      <c r="L206" s="40"/>
      <c r="M206" s="203"/>
      <c r="N206" s="204"/>
      <c r="O206" s="65"/>
      <c r="P206" s="65"/>
      <c r="Q206" s="65"/>
      <c r="R206" s="65"/>
      <c r="S206" s="65"/>
      <c r="T206" s="66"/>
      <c r="U206" s="35"/>
      <c r="V206" s="35"/>
      <c r="W206" s="35"/>
      <c r="X206" s="35"/>
      <c r="Y206" s="35"/>
      <c r="Z206" s="35"/>
      <c r="AA206" s="35"/>
      <c r="AB206" s="35"/>
      <c r="AC206" s="35"/>
      <c r="AD206" s="35"/>
      <c r="AE206" s="35"/>
      <c r="AT206" s="18" t="s">
        <v>155</v>
      </c>
      <c r="AU206" s="18" t="s">
        <v>82</v>
      </c>
    </row>
    <row r="207" spans="1:65" s="2" customFormat="1" ht="29.25">
      <c r="A207" s="35"/>
      <c r="B207" s="36"/>
      <c r="C207" s="37"/>
      <c r="D207" s="201" t="s">
        <v>1190</v>
      </c>
      <c r="E207" s="37"/>
      <c r="F207" s="236" t="s">
        <v>2694</v>
      </c>
      <c r="G207" s="37"/>
      <c r="H207" s="37"/>
      <c r="I207" s="109"/>
      <c r="J207" s="37"/>
      <c r="K207" s="37"/>
      <c r="L207" s="40"/>
      <c r="M207" s="203"/>
      <c r="N207" s="204"/>
      <c r="O207" s="65"/>
      <c r="P207" s="65"/>
      <c r="Q207" s="65"/>
      <c r="R207" s="65"/>
      <c r="S207" s="65"/>
      <c r="T207" s="66"/>
      <c r="U207" s="35"/>
      <c r="V207" s="35"/>
      <c r="W207" s="35"/>
      <c r="X207" s="35"/>
      <c r="Y207" s="35"/>
      <c r="Z207" s="35"/>
      <c r="AA207" s="35"/>
      <c r="AB207" s="35"/>
      <c r="AC207" s="35"/>
      <c r="AD207" s="35"/>
      <c r="AE207" s="35"/>
      <c r="AT207" s="18" t="s">
        <v>1190</v>
      </c>
      <c r="AU207" s="18" t="s">
        <v>82</v>
      </c>
    </row>
    <row r="208" spans="1:65" s="2" customFormat="1" ht="16.5" customHeight="1">
      <c r="A208" s="35"/>
      <c r="B208" s="36"/>
      <c r="C208" s="188" t="s">
        <v>452</v>
      </c>
      <c r="D208" s="188" t="s">
        <v>148</v>
      </c>
      <c r="E208" s="189" t="s">
        <v>2695</v>
      </c>
      <c r="F208" s="190" t="s">
        <v>2696</v>
      </c>
      <c r="G208" s="191" t="s">
        <v>2585</v>
      </c>
      <c r="H208" s="192">
        <v>23</v>
      </c>
      <c r="I208" s="193"/>
      <c r="J208" s="194">
        <f>ROUND(I208*H208,2)</f>
        <v>0</v>
      </c>
      <c r="K208" s="190" t="s">
        <v>19</v>
      </c>
      <c r="L208" s="40"/>
      <c r="M208" s="195" t="s">
        <v>19</v>
      </c>
      <c r="N208" s="196" t="s">
        <v>43</v>
      </c>
      <c r="O208" s="65"/>
      <c r="P208" s="197">
        <f>O208*H208</f>
        <v>0</v>
      </c>
      <c r="Q208" s="197">
        <v>0</v>
      </c>
      <c r="R208" s="197">
        <f>Q208*H208</f>
        <v>0</v>
      </c>
      <c r="S208" s="197">
        <v>0</v>
      </c>
      <c r="T208" s="198">
        <f>S208*H208</f>
        <v>0</v>
      </c>
      <c r="U208" s="35"/>
      <c r="V208" s="35"/>
      <c r="W208" s="35"/>
      <c r="X208" s="35"/>
      <c r="Y208" s="35"/>
      <c r="Z208" s="35"/>
      <c r="AA208" s="35"/>
      <c r="AB208" s="35"/>
      <c r="AC208" s="35"/>
      <c r="AD208" s="35"/>
      <c r="AE208" s="35"/>
      <c r="AR208" s="199" t="s">
        <v>153</v>
      </c>
      <c r="AT208" s="199" t="s">
        <v>148</v>
      </c>
      <c r="AU208" s="199" t="s">
        <v>82</v>
      </c>
      <c r="AY208" s="18" t="s">
        <v>146</v>
      </c>
      <c r="BE208" s="200">
        <f>IF(N208="základní",J208,0)</f>
        <v>0</v>
      </c>
      <c r="BF208" s="200">
        <f>IF(N208="snížená",J208,0)</f>
        <v>0</v>
      </c>
      <c r="BG208" s="200">
        <f>IF(N208="zákl. přenesená",J208,0)</f>
        <v>0</v>
      </c>
      <c r="BH208" s="200">
        <f>IF(N208="sníž. přenesená",J208,0)</f>
        <v>0</v>
      </c>
      <c r="BI208" s="200">
        <f>IF(N208="nulová",J208,0)</f>
        <v>0</v>
      </c>
      <c r="BJ208" s="18" t="s">
        <v>80</v>
      </c>
      <c r="BK208" s="200">
        <f>ROUND(I208*H208,2)</f>
        <v>0</v>
      </c>
      <c r="BL208" s="18" t="s">
        <v>153</v>
      </c>
      <c r="BM208" s="199" t="s">
        <v>780</v>
      </c>
    </row>
    <row r="209" spans="1:65" s="2" customFormat="1" ht="11.25">
      <c r="A209" s="35"/>
      <c r="B209" s="36"/>
      <c r="C209" s="37"/>
      <c r="D209" s="201" t="s">
        <v>155</v>
      </c>
      <c r="E209" s="37"/>
      <c r="F209" s="202" t="s">
        <v>2696</v>
      </c>
      <c r="G209" s="37"/>
      <c r="H209" s="37"/>
      <c r="I209" s="109"/>
      <c r="J209" s="37"/>
      <c r="K209" s="37"/>
      <c r="L209" s="40"/>
      <c r="M209" s="203"/>
      <c r="N209" s="204"/>
      <c r="O209" s="65"/>
      <c r="P209" s="65"/>
      <c r="Q209" s="65"/>
      <c r="R209" s="65"/>
      <c r="S209" s="65"/>
      <c r="T209" s="66"/>
      <c r="U209" s="35"/>
      <c r="V209" s="35"/>
      <c r="W209" s="35"/>
      <c r="X209" s="35"/>
      <c r="Y209" s="35"/>
      <c r="Z209" s="35"/>
      <c r="AA209" s="35"/>
      <c r="AB209" s="35"/>
      <c r="AC209" s="35"/>
      <c r="AD209" s="35"/>
      <c r="AE209" s="35"/>
      <c r="AT209" s="18" t="s">
        <v>155</v>
      </c>
      <c r="AU209" s="18" t="s">
        <v>82</v>
      </c>
    </row>
    <row r="210" spans="1:65" s="2" customFormat="1" ht="19.5">
      <c r="A210" s="35"/>
      <c r="B210" s="36"/>
      <c r="C210" s="37"/>
      <c r="D210" s="201" t="s">
        <v>1190</v>
      </c>
      <c r="E210" s="37"/>
      <c r="F210" s="236" t="s">
        <v>2697</v>
      </c>
      <c r="G210" s="37"/>
      <c r="H210" s="37"/>
      <c r="I210" s="109"/>
      <c r="J210" s="37"/>
      <c r="K210" s="37"/>
      <c r="L210" s="40"/>
      <c r="M210" s="203"/>
      <c r="N210" s="204"/>
      <c r="O210" s="65"/>
      <c r="P210" s="65"/>
      <c r="Q210" s="65"/>
      <c r="R210" s="65"/>
      <c r="S210" s="65"/>
      <c r="T210" s="66"/>
      <c r="U210" s="35"/>
      <c r="V210" s="35"/>
      <c r="W210" s="35"/>
      <c r="X210" s="35"/>
      <c r="Y210" s="35"/>
      <c r="Z210" s="35"/>
      <c r="AA210" s="35"/>
      <c r="AB210" s="35"/>
      <c r="AC210" s="35"/>
      <c r="AD210" s="35"/>
      <c r="AE210" s="35"/>
      <c r="AT210" s="18" t="s">
        <v>1190</v>
      </c>
      <c r="AU210" s="18" t="s">
        <v>82</v>
      </c>
    </row>
    <row r="211" spans="1:65" s="12" customFormat="1" ht="25.9" customHeight="1">
      <c r="B211" s="172"/>
      <c r="C211" s="173"/>
      <c r="D211" s="174" t="s">
        <v>71</v>
      </c>
      <c r="E211" s="175" t="s">
        <v>2698</v>
      </c>
      <c r="F211" s="175" t="s">
        <v>2699</v>
      </c>
      <c r="G211" s="173"/>
      <c r="H211" s="173"/>
      <c r="I211" s="176"/>
      <c r="J211" s="177">
        <f>BK211</f>
        <v>0</v>
      </c>
      <c r="K211" s="173"/>
      <c r="L211" s="178"/>
      <c r="M211" s="179"/>
      <c r="N211" s="180"/>
      <c r="O211" s="180"/>
      <c r="P211" s="181">
        <f>P212+P219+P226+P233</f>
        <v>0</v>
      </c>
      <c r="Q211" s="180"/>
      <c r="R211" s="181">
        <f>R212+R219+R226+R233</f>
        <v>0</v>
      </c>
      <c r="S211" s="180"/>
      <c r="T211" s="182">
        <f>T212+T219+T226+T233</f>
        <v>0</v>
      </c>
      <c r="AR211" s="183" t="s">
        <v>80</v>
      </c>
      <c r="AT211" s="184" t="s">
        <v>71</v>
      </c>
      <c r="AU211" s="184" t="s">
        <v>72</v>
      </c>
      <c r="AY211" s="183" t="s">
        <v>146</v>
      </c>
      <c r="BK211" s="185">
        <f>BK212+BK219+BK226+BK233</f>
        <v>0</v>
      </c>
    </row>
    <row r="212" spans="1:65" s="12" customFormat="1" ht="22.9" customHeight="1">
      <c r="B212" s="172"/>
      <c r="C212" s="173"/>
      <c r="D212" s="174" t="s">
        <v>71</v>
      </c>
      <c r="E212" s="186" t="s">
        <v>2700</v>
      </c>
      <c r="F212" s="186" t="s">
        <v>2701</v>
      </c>
      <c r="G212" s="173"/>
      <c r="H212" s="173"/>
      <c r="I212" s="176"/>
      <c r="J212" s="187">
        <f>BK212</f>
        <v>0</v>
      </c>
      <c r="K212" s="173"/>
      <c r="L212" s="178"/>
      <c r="M212" s="179"/>
      <c r="N212" s="180"/>
      <c r="O212" s="180"/>
      <c r="P212" s="181">
        <f>SUM(P213:P218)</f>
        <v>0</v>
      </c>
      <c r="Q212" s="180"/>
      <c r="R212" s="181">
        <f>SUM(R213:R218)</f>
        <v>0</v>
      </c>
      <c r="S212" s="180"/>
      <c r="T212" s="182">
        <f>SUM(T213:T218)</f>
        <v>0</v>
      </c>
      <c r="AR212" s="183" t="s">
        <v>80</v>
      </c>
      <c r="AT212" s="184" t="s">
        <v>71</v>
      </c>
      <c r="AU212" s="184" t="s">
        <v>80</v>
      </c>
      <c r="AY212" s="183" t="s">
        <v>146</v>
      </c>
      <c r="BK212" s="185">
        <f>SUM(BK213:BK218)</f>
        <v>0</v>
      </c>
    </row>
    <row r="213" spans="1:65" s="2" customFormat="1" ht="16.5" customHeight="1">
      <c r="A213" s="35"/>
      <c r="B213" s="36"/>
      <c r="C213" s="188" t="s">
        <v>461</v>
      </c>
      <c r="D213" s="188" t="s">
        <v>148</v>
      </c>
      <c r="E213" s="189" t="s">
        <v>2702</v>
      </c>
      <c r="F213" s="190" t="s">
        <v>2703</v>
      </c>
      <c r="G213" s="191" t="s">
        <v>2585</v>
      </c>
      <c r="H213" s="192">
        <v>1</v>
      </c>
      <c r="I213" s="193"/>
      <c r="J213" s="194">
        <f>ROUND(I213*H213,2)</f>
        <v>0</v>
      </c>
      <c r="K213" s="190" t="s">
        <v>19</v>
      </c>
      <c r="L213" s="40"/>
      <c r="M213" s="195" t="s">
        <v>19</v>
      </c>
      <c r="N213" s="196" t="s">
        <v>43</v>
      </c>
      <c r="O213" s="65"/>
      <c r="P213" s="197">
        <f>O213*H213</f>
        <v>0</v>
      </c>
      <c r="Q213" s="197">
        <v>0</v>
      </c>
      <c r="R213" s="197">
        <f>Q213*H213</f>
        <v>0</v>
      </c>
      <c r="S213" s="197">
        <v>0</v>
      </c>
      <c r="T213" s="198">
        <f>S213*H213</f>
        <v>0</v>
      </c>
      <c r="U213" s="35"/>
      <c r="V213" s="35"/>
      <c r="W213" s="35"/>
      <c r="X213" s="35"/>
      <c r="Y213" s="35"/>
      <c r="Z213" s="35"/>
      <c r="AA213" s="35"/>
      <c r="AB213" s="35"/>
      <c r="AC213" s="35"/>
      <c r="AD213" s="35"/>
      <c r="AE213" s="35"/>
      <c r="AR213" s="199" t="s">
        <v>153</v>
      </c>
      <c r="AT213" s="199" t="s">
        <v>148</v>
      </c>
      <c r="AU213" s="199" t="s">
        <v>82</v>
      </c>
      <c r="AY213" s="18" t="s">
        <v>146</v>
      </c>
      <c r="BE213" s="200">
        <f>IF(N213="základní",J213,0)</f>
        <v>0</v>
      </c>
      <c r="BF213" s="200">
        <f>IF(N213="snížená",J213,0)</f>
        <v>0</v>
      </c>
      <c r="BG213" s="200">
        <f>IF(N213="zákl. přenesená",J213,0)</f>
        <v>0</v>
      </c>
      <c r="BH213" s="200">
        <f>IF(N213="sníž. přenesená",J213,0)</f>
        <v>0</v>
      </c>
      <c r="BI213" s="200">
        <f>IF(N213="nulová",J213,0)</f>
        <v>0</v>
      </c>
      <c r="BJ213" s="18" t="s">
        <v>80</v>
      </c>
      <c r="BK213" s="200">
        <f>ROUND(I213*H213,2)</f>
        <v>0</v>
      </c>
      <c r="BL213" s="18" t="s">
        <v>153</v>
      </c>
      <c r="BM213" s="199" t="s">
        <v>791</v>
      </c>
    </row>
    <row r="214" spans="1:65" s="2" customFormat="1" ht="11.25">
      <c r="A214" s="35"/>
      <c r="B214" s="36"/>
      <c r="C214" s="37"/>
      <c r="D214" s="201" t="s">
        <v>155</v>
      </c>
      <c r="E214" s="37"/>
      <c r="F214" s="202" t="s">
        <v>2704</v>
      </c>
      <c r="G214" s="37"/>
      <c r="H214" s="37"/>
      <c r="I214" s="109"/>
      <c r="J214" s="37"/>
      <c r="K214" s="37"/>
      <c r="L214" s="40"/>
      <c r="M214" s="203"/>
      <c r="N214" s="204"/>
      <c r="O214" s="65"/>
      <c r="P214" s="65"/>
      <c r="Q214" s="65"/>
      <c r="R214" s="65"/>
      <c r="S214" s="65"/>
      <c r="T214" s="66"/>
      <c r="U214" s="35"/>
      <c r="V214" s="35"/>
      <c r="W214" s="35"/>
      <c r="X214" s="35"/>
      <c r="Y214" s="35"/>
      <c r="Z214" s="35"/>
      <c r="AA214" s="35"/>
      <c r="AB214" s="35"/>
      <c r="AC214" s="35"/>
      <c r="AD214" s="35"/>
      <c r="AE214" s="35"/>
      <c r="AT214" s="18" t="s">
        <v>155</v>
      </c>
      <c r="AU214" s="18" t="s">
        <v>82</v>
      </c>
    </row>
    <row r="215" spans="1:65" s="2" customFormat="1" ht="16.5" customHeight="1">
      <c r="A215" s="35"/>
      <c r="B215" s="36"/>
      <c r="C215" s="188" t="s">
        <v>468</v>
      </c>
      <c r="D215" s="188" t="s">
        <v>148</v>
      </c>
      <c r="E215" s="189" t="s">
        <v>2705</v>
      </c>
      <c r="F215" s="190" t="s">
        <v>2706</v>
      </c>
      <c r="G215" s="191" t="s">
        <v>2585</v>
      </c>
      <c r="H215" s="192">
        <v>2</v>
      </c>
      <c r="I215" s="193"/>
      <c r="J215" s="194">
        <f>ROUND(I215*H215,2)</f>
        <v>0</v>
      </c>
      <c r="K215" s="190" t="s">
        <v>19</v>
      </c>
      <c r="L215" s="40"/>
      <c r="M215" s="195" t="s">
        <v>19</v>
      </c>
      <c r="N215" s="196" t="s">
        <v>43</v>
      </c>
      <c r="O215" s="65"/>
      <c r="P215" s="197">
        <f>O215*H215</f>
        <v>0</v>
      </c>
      <c r="Q215" s="197">
        <v>0</v>
      </c>
      <c r="R215" s="197">
        <f>Q215*H215</f>
        <v>0</v>
      </c>
      <c r="S215" s="197">
        <v>0</v>
      </c>
      <c r="T215" s="198">
        <f>S215*H215</f>
        <v>0</v>
      </c>
      <c r="U215" s="35"/>
      <c r="V215" s="35"/>
      <c r="W215" s="35"/>
      <c r="X215" s="35"/>
      <c r="Y215" s="35"/>
      <c r="Z215" s="35"/>
      <c r="AA215" s="35"/>
      <c r="AB215" s="35"/>
      <c r="AC215" s="35"/>
      <c r="AD215" s="35"/>
      <c r="AE215" s="35"/>
      <c r="AR215" s="199" t="s">
        <v>153</v>
      </c>
      <c r="AT215" s="199" t="s">
        <v>148</v>
      </c>
      <c r="AU215" s="199" t="s">
        <v>82</v>
      </c>
      <c r="AY215" s="18" t="s">
        <v>146</v>
      </c>
      <c r="BE215" s="200">
        <f>IF(N215="základní",J215,0)</f>
        <v>0</v>
      </c>
      <c r="BF215" s="200">
        <f>IF(N215="snížená",J215,0)</f>
        <v>0</v>
      </c>
      <c r="BG215" s="200">
        <f>IF(N215="zákl. přenesená",J215,0)</f>
        <v>0</v>
      </c>
      <c r="BH215" s="200">
        <f>IF(N215="sníž. přenesená",J215,0)</f>
        <v>0</v>
      </c>
      <c r="BI215" s="200">
        <f>IF(N215="nulová",J215,0)</f>
        <v>0</v>
      </c>
      <c r="BJ215" s="18" t="s">
        <v>80</v>
      </c>
      <c r="BK215" s="200">
        <f>ROUND(I215*H215,2)</f>
        <v>0</v>
      </c>
      <c r="BL215" s="18" t="s">
        <v>153</v>
      </c>
      <c r="BM215" s="199" t="s">
        <v>802</v>
      </c>
    </row>
    <row r="216" spans="1:65" s="2" customFormat="1" ht="11.25">
      <c r="A216" s="35"/>
      <c r="B216" s="36"/>
      <c r="C216" s="37"/>
      <c r="D216" s="201" t="s">
        <v>155</v>
      </c>
      <c r="E216" s="37"/>
      <c r="F216" s="202" t="s">
        <v>2707</v>
      </c>
      <c r="G216" s="37"/>
      <c r="H216" s="37"/>
      <c r="I216" s="109"/>
      <c r="J216" s="37"/>
      <c r="K216" s="37"/>
      <c r="L216" s="40"/>
      <c r="M216" s="203"/>
      <c r="N216" s="204"/>
      <c r="O216" s="65"/>
      <c r="P216" s="65"/>
      <c r="Q216" s="65"/>
      <c r="R216" s="65"/>
      <c r="S216" s="65"/>
      <c r="T216" s="66"/>
      <c r="U216" s="35"/>
      <c r="V216" s="35"/>
      <c r="W216" s="35"/>
      <c r="X216" s="35"/>
      <c r="Y216" s="35"/>
      <c r="Z216" s="35"/>
      <c r="AA216" s="35"/>
      <c r="AB216" s="35"/>
      <c r="AC216" s="35"/>
      <c r="AD216" s="35"/>
      <c r="AE216" s="35"/>
      <c r="AT216" s="18" t="s">
        <v>155</v>
      </c>
      <c r="AU216" s="18" t="s">
        <v>82</v>
      </c>
    </row>
    <row r="217" spans="1:65" s="2" customFormat="1" ht="16.5" customHeight="1">
      <c r="A217" s="35"/>
      <c r="B217" s="36"/>
      <c r="C217" s="188" t="s">
        <v>474</v>
      </c>
      <c r="D217" s="188" t="s">
        <v>148</v>
      </c>
      <c r="E217" s="189" t="s">
        <v>2708</v>
      </c>
      <c r="F217" s="190" t="s">
        <v>2709</v>
      </c>
      <c r="G217" s="191" t="s">
        <v>2585</v>
      </c>
      <c r="H217" s="192">
        <v>1</v>
      </c>
      <c r="I217" s="193"/>
      <c r="J217" s="194">
        <f>ROUND(I217*H217,2)</f>
        <v>0</v>
      </c>
      <c r="K217" s="190" t="s">
        <v>19</v>
      </c>
      <c r="L217" s="40"/>
      <c r="M217" s="195" t="s">
        <v>19</v>
      </c>
      <c r="N217" s="196" t="s">
        <v>43</v>
      </c>
      <c r="O217" s="65"/>
      <c r="P217" s="197">
        <f>O217*H217</f>
        <v>0</v>
      </c>
      <c r="Q217" s="197">
        <v>0</v>
      </c>
      <c r="R217" s="197">
        <f>Q217*H217</f>
        <v>0</v>
      </c>
      <c r="S217" s="197">
        <v>0</v>
      </c>
      <c r="T217" s="198">
        <f>S217*H217</f>
        <v>0</v>
      </c>
      <c r="U217" s="35"/>
      <c r="V217" s="35"/>
      <c r="W217" s="35"/>
      <c r="X217" s="35"/>
      <c r="Y217" s="35"/>
      <c r="Z217" s="35"/>
      <c r="AA217" s="35"/>
      <c r="AB217" s="35"/>
      <c r="AC217" s="35"/>
      <c r="AD217" s="35"/>
      <c r="AE217" s="35"/>
      <c r="AR217" s="199" t="s">
        <v>153</v>
      </c>
      <c r="AT217" s="199" t="s">
        <v>148</v>
      </c>
      <c r="AU217" s="199" t="s">
        <v>82</v>
      </c>
      <c r="AY217" s="18" t="s">
        <v>146</v>
      </c>
      <c r="BE217" s="200">
        <f>IF(N217="základní",J217,0)</f>
        <v>0</v>
      </c>
      <c r="BF217" s="200">
        <f>IF(N217="snížená",J217,0)</f>
        <v>0</v>
      </c>
      <c r="BG217" s="200">
        <f>IF(N217="zákl. přenesená",J217,0)</f>
        <v>0</v>
      </c>
      <c r="BH217" s="200">
        <f>IF(N217="sníž. přenesená",J217,0)</f>
        <v>0</v>
      </c>
      <c r="BI217" s="200">
        <f>IF(N217="nulová",J217,0)</f>
        <v>0</v>
      </c>
      <c r="BJ217" s="18" t="s">
        <v>80</v>
      </c>
      <c r="BK217" s="200">
        <f>ROUND(I217*H217,2)</f>
        <v>0</v>
      </c>
      <c r="BL217" s="18" t="s">
        <v>153</v>
      </c>
      <c r="BM217" s="199" t="s">
        <v>816</v>
      </c>
    </row>
    <row r="218" spans="1:65" s="2" customFormat="1" ht="11.25">
      <c r="A218" s="35"/>
      <c r="B218" s="36"/>
      <c r="C218" s="37"/>
      <c r="D218" s="201" t="s">
        <v>155</v>
      </c>
      <c r="E218" s="37"/>
      <c r="F218" s="202" t="s">
        <v>2710</v>
      </c>
      <c r="G218" s="37"/>
      <c r="H218" s="37"/>
      <c r="I218" s="109"/>
      <c r="J218" s="37"/>
      <c r="K218" s="37"/>
      <c r="L218" s="40"/>
      <c r="M218" s="203"/>
      <c r="N218" s="204"/>
      <c r="O218" s="65"/>
      <c r="P218" s="65"/>
      <c r="Q218" s="65"/>
      <c r="R218" s="65"/>
      <c r="S218" s="65"/>
      <c r="T218" s="66"/>
      <c r="U218" s="35"/>
      <c r="V218" s="35"/>
      <c r="W218" s="35"/>
      <c r="X218" s="35"/>
      <c r="Y218" s="35"/>
      <c r="Z218" s="35"/>
      <c r="AA218" s="35"/>
      <c r="AB218" s="35"/>
      <c r="AC218" s="35"/>
      <c r="AD218" s="35"/>
      <c r="AE218" s="35"/>
      <c r="AT218" s="18" t="s">
        <v>155</v>
      </c>
      <c r="AU218" s="18" t="s">
        <v>82</v>
      </c>
    </row>
    <row r="219" spans="1:65" s="12" customFormat="1" ht="22.9" customHeight="1">
      <c r="B219" s="172"/>
      <c r="C219" s="173"/>
      <c r="D219" s="174" t="s">
        <v>71</v>
      </c>
      <c r="E219" s="186" t="s">
        <v>2711</v>
      </c>
      <c r="F219" s="186" t="s">
        <v>2712</v>
      </c>
      <c r="G219" s="173"/>
      <c r="H219" s="173"/>
      <c r="I219" s="176"/>
      <c r="J219" s="187">
        <f>BK219</f>
        <v>0</v>
      </c>
      <c r="K219" s="173"/>
      <c r="L219" s="178"/>
      <c r="M219" s="179"/>
      <c r="N219" s="180"/>
      <c r="O219" s="180"/>
      <c r="P219" s="181">
        <f>SUM(P220:P225)</f>
        <v>0</v>
      </c>
      <c r="Q219" s="180"/>
      <c r="R219" s="181">
        <f>SUM(R220:R225)</f>
        <v>0</v>
      </c>
      <c r="S219" s="180"/>
      <c r="T219" s="182">
        <f>SUM(T220:T225)</f>
        <v>0</v>
      </c>
      <c r="AR219" s="183" t="s">
        <v>80</v>
      </c>
      <c r="AT219" s="184" t="s">
        <v>71</v>
      </c>
      <c r="AU219" s="184" t="s">
        <v>80</v>
      </c>
      <c r="AY219" s="183" t="s">
        <v>146</v>
      </c>
      <c r="BK219" s="185">
        <f>SUM(BK220:BK225)</f>
        <v>0</v>
      </c>
    </row>
    <row r="220" spans="1:65" s="2" customFormat="1" ht="16.5" customHeight="1">
      <c r="A220" s="35"/>
      <c r="B220" s="36"/>
      <c r="C220" s="188" t="s">
        <v>480</v>
      </c>
      <c r="D220" s="188" t="s">
        <v>148</v>
      </c>
      <c r="E220" s="189" t="s">
        <v>2713</v>
      </c>
      <c r="F220" s="190" t="s">
        <v>2703</v>
      </c>
      <c r="G220" s="191" t="s">
        <v>2585</v>
      </c>
      <c r="H220" s="192">
        <v>1</v>
      </c>
      <c r="I220" s="193"/>
      <c r="J220" s="194">
        <f>ROUND(I220*H220,2)</f>
        <v>0</v>
      </c>
      <c r="K220" s="190" t="s">
        <v>19</v>
      </c>
      <c r="L220" s="40"/>
      <c r="M220" s="195" t="s">
        <v>19</v>
      </c>
      <c r="N220" s="196" t="s">
        <v>43</v>
      </c>
      <c r="O220" s="65"/>
      <c r="P220" s="197">
        <f>O220*H220</f>
        <v>0</v>
      </c>
      <c r="Q220" s="197">
        <v>0</v>
      </c>
      <c r="R220" s="197">
        <f>Q220*H220</f>
        <v>0</v>
      </c>
      <c r="S220" s="197">
        <v>0</v>
      </c>
      <c r="T220" s="198">
        <f>S220*H220</f>
        <v>0</v>
      </c>
      <c r="U220" s="35"/>
      <c r="V220" s="35"/>
      <c r="W220" s="35"/>
      <c r="X220" s="35"/>
      <c r="Y220" s="35"/>
      <c r="Z220" s="35"/>
      <c r="AA220" s="35"/>
      <c r="AB220" s="35"/>
      <c r="AC220" s="35"/>
      <c r="AD220" s="35"/>
      <c r="AE220" s="35"/>
      <c r="AR220" s="199" t="s">
        <v>153</v>
      </c>
      <c r="AT220" s="199" t="s">
        <v>148</v>
      </c>
      <c r="AU220" s="199" t="s">
        <v>82</v>
      </c>
      <c r="AY220" s="18" t="s">
        <v>146</v>
      </c>
      <c r="BE220" s="200">
        <f>IF(N220="základní",J220,0)</f>
        <v>0</v>
      </c>
      <c r="BF220" s="200">
        <f>IF(N220="snížená",J220,0)</f>
        <v>0</v>
      </c>
      <c r="BG220" s="200">
        <f>IF(N220="zákl. přenesená",J220,0)</f>
        <v>0</v>
      </c>
      <c r="BH220" s="200">
        <f>IF(N220="sníž. přenesená",J220,0)</f>
        <v>0</v>
      </c>
      <c r="BI220" s="200">
        <f>IF(N220="nulová",J220,0)</f>
        <v>0</v>
      </c>
      <c r="BJ220" s="18" t="s">
        <v>80</v>
      </c>
      <c r="BK220" s="200">
        <f>ROUND(I220*H220,2)</f>
        <v>0</v>
      </c>
      <c r="BL220" s="18" t="s">
        <v>153</v>
      </c>
      <c r="BM220" s="199" t="s">
        <v>829</v>
      </c>
    </row>
    <row r="221" spans="1:65" s="2" customFormat="1" ht="11.25">
      <c r="A221" s="35"/>
      <c r="B221" s="36"/>
      <c r="C221" s="37"/>
      <c r="D221" s="201" t="s">
        <v>155</v>
      </c>
      <c r="E221" s="37"/>
      <c r="F221" s="202" t="s">
        <v>2704</v>
      </c>
      <c r="G221" s="37"/>
      <c r="H221" s="37"/>
      <c r="I221" s="109"/>
      <c r="J221" s="37"/>
      <c r="K221" s="37"/>
      <c r="L221" s="40"/>
      <c r="M221" s="203"/>
      <c r="N221" s="204"/>
      <c r="O221" s="65"/>
      <c r="P221" s="65"/>
      <c r="Q221" s="65"/>
      <c r="R221" s="65"/>
      <c r="S221" s="65"/>
      <c r="T221" s="66"/>
      <c r="U221" s="35"/>
      <c r="V221" s="35"/>
      <c r="W221" s="35"/>
      <c r="X221" s="35"/>
      <c r="Y221" s="35"/>
      <c r="Z221" s="35"/>
      <c r="AA221" s="35"/>
      <c r="AB221" s="35"/>
      <c r="AC221" s="35"/>
      <c r="AD221" s="35"/>
      <c r="AE221" s="35"/>
      <c r="AT221" s="18" t="s">
        <v>155</v>
      </c>
      <c r="AU221" s="18" t="s">
        <v>82</v>
      </c>
    </row>
    <row r="222" spans="1:65" s="2" customFormat="1" ht="16.5" customHeight="1">
      <c r="A222" s="35"/>
      <c r="B222" s="36"/>
      <c r="C222" s="188" t="s">
        <v>488</v>
      </c>
      <c r="D222" s="188" t="s">
        <v>148</v>
      </c>
      <c r="E222" s="189" t="s">
        <v>2714</v>
      </c>
      <c r="F222" s="190" t="s">
        <v>2706</v>
      </c>
      <c r="G222" s="191" t="s">
        <v>2585</v>
      </c>
      <c r="H222" s="192">
        <v>2</v>
      </c>
      <c r="I222" s="193"/>
      <c r="J222" s="194">
        <f>ROUND(I222*H222,2)</f>
        <v>0</v>
      </c>
      <c r="K222" s="190" t="s">
        <v>19</v>
      </c>
      <c r="L222" s="40"/>
      <c r="M222" s="195" t="s">
        <v>19</v>
      </c>
      <c r="N222" s="196" t="s">
        <v>43</v>
      </c>
      <c r="O222" s="65"/>
      <c r="P222" s="197">
        <f>O222*H222</f>
        <v>0</v>
      </c>
      <c r="Q222" s="197">
        <v>0</v>
      </c>
      <c r="R222" s="197">
        <f>Q222*H222</f>
        <v>0</v>
      </c>
      <c r="S222" s="197">
        <v>0</v>
      </c>
      <c r="T222" s="198">
        <f>S222*H222</f>
        <v>0</v>
      </c>
      <c r="U222" s="35"/>
      <c r="V222" s="35"/>
      <c r="W222" s="35"/>
      <c r="X222" s="35"/>
      <c r="Y222" s="35"/>
      <c r="Z222" s="35"/>
      <c r="AA222" s="35"/>
      <c r="AB222" s="35"/>
      <c r="AC222" s="35"/>
      <c r="AD222" s="35"/>
      <c r="AE222" s="35"/>
      <c r="AR222" s="199" t="s">
        <v>153</v>
      </c>
      <c r="AT222" s="199" t="s">
        <v>148</v>
      </c>
      <c r="AU222" s="199" t="s">
        <v>82</v>
      </c>
      <c r="AY222" s="18" t="s">
        <v>146</v>
      </c>
      <c r="BE222" s="200">
        <f>IF(N222="základní",J222,0)</f>
        <v>0</v>
      </c>
      <c r="BF222" s="200">
        <f>IF(N222="snížená",J222,0)</f>
        <v>0</v>
      </c>
      <c r="BG222" s="200">
        <f>IF(N222="zákl. přenesená",J222,0)</f>
        <v>0</v>
      </c>
      <c r="BH222" s="200">
        <f>IF(N222="sníž. přenesená",J222,0)</f>
        <v>0</v>
      </c>
      <c r="BI222" s="200">
        <f>IF(N222="nulová",J222,0)</f>
        <v>0</v>
      </c>
      <c r="BJ222" s="18" t="s">
        <v>80</v>
      </c>
      <c r="BK222" s="200">
        <f>ROUND(I222*H222,2)</f>
        <v>0</v>
      </c>
      <c r="BL222" s="18" t="s">
        <v>153</v>
      </c>
      <c r="BM222" s="199" t="s">
        <v>842</v>
      </c>
    </row>
    <row r="223" spans="1:65" s="2" customFormat="1" ht="11.25">
      <c r="A223" s="35"/>
      <c r="B223" s="36"/>
      <c r="C223" s="37"/>
      <c r="D223" s="201" t="s">
        <v>155</v>
      </c>
      <c r="E223" s="37"/>
      <c r="F223" s="202" t="s">
        <v>2707</v>
      </c>
      <c r="G223" s="37"/>
      <c r="H223" s="37"/>
      <c r="I223" s="109"/>
      <c r="J223" s="37"/>
      <c r="K223" s="37"/>
      <c r="L223" s="40"/>
      <c r="M223" s="203"/>
      <c r="N223" s="204"/>
      <c r="O223" s="65"/>
      <c r="P223" s="65"/>
      <c r="Q223" s="65"/>
      <c r="R223" s="65"/>
      <c r="S223" s="65"/>
      <c r="T223" s="66"/>
      <c r="U223" s="35"/>
      <c r="V223" s="35"/>
      <c r="W223" s="35"/>
      <c r="X223" s="35"/>
      <c r="Y223" s="35"/>
      <c r="Z223" s="35"/>
      <c r="AA223" s="35"/>
      <c r="AB223" s="35"/>
      <c r="AC223" s="35"/>
      <c r="AD223" s="35"/>
      <c r="AE223" s="35"/>
      <c r="AT223" s="18" t="s">
        <v>155</v>
      </c>
      <c r="AU223" s="18" t="s">
        <v>82</v>
      </c>
    </row>
    <row r="224" spans="1:65" s="2" customFormat="1" ht="16.5" customHeight="1">
      <c r="A224" s="35"/>
      <c r="B224" s="36"/>
      <c r="C224" s="188" t="s">
        <v>494</v>
      </c>
      <c r="D224" s="188" t="s">
        <v>148</v>
      </c>
      <c r="E224" s="189" t="s">
        <v>2715</v>
      </c>
      <c r="F224" s="190" t="s">
        <v>2709</v>
      </c>
      <c r="G224" s="191" t="s">
        <v>2585</v>
      </c>
      <c r="H224" s="192">
        <v>1</v>
      </c>
      <c r="I224" s="193"/>
      <c r="J224" s="194">
        <f>ROUND(I224*H224,2)</f>
        <v>0</v>
      </c>
      <c r="K224" s="190" t="s">
        <v>19</v>
      </c>
      <c r="L224" s="40"/>
      <c r="M224" s="195" t="s">
        <v>19</v>
      </c>
      <c r="N224" s="196" t="s">
        <v>43</v>
      </c>
      <c r="O224" s="65"/>
      <c r="P224" s="197">
        <f>O224*H224</f>
        <v>0</v>
      </c>
      <c r="Q224" s="197">
        <v>0</v>
      </c>
      <c r="R224" s="197">
        <f>Q224*H224</f>
        <v>0</v>
      </c>
      <c r="S224" s="197">
        <v>0</v>
      </c>
      <c r="T224" s="198">
        <f>S224*H224</f>
        <v>0</v>
      </c>
      <c r="U224" s="35"/>
      <c r="V224" s="35"/>
      <c r="W224" s="35"/>
      <c r="X224" s="35"/>
      <c r="Y224" s="35"/>
      <c r="Z224" s="35"/>
      <c r="AA224" s="35"/>
      <c r="AB224" s="35"/>
      <c r="AC224" s="35"/>
      <c r="AD224" s="35"/>
      <c r="AE224" s="35"/>
      <c r="AR224" s="199" t="s">
        <v>153</v>
      </c>
      <c r="AT224" s="199" t="s">
        <v>148</v>
      </c>
      <c r="AU224" s="199" t="s">
        <v>82</v>
      </c>
      <c r="AY224" s="18" t="s">
        <v>146</v>
      </c>
      <c r="BE224" s="200">
        <f>IF(N224="základní",J224,0)</f>
        <v>0</v>
      </c>
      <c r="BF224" s="200">
        <f>IF(N224="snížená",J224,0)</f>
        <v>0</v>
      </c>
      <c r="BG224" s="200">
        <f>IF(N224="zákl. přenesená",J224,0)</f>
        <v>0</v>
      </c>
      <c r="BH224" s="200">
        <f>IF(N224="sníž. přenesená",J224,0)</f>
        <v>0</v>
      </c>
      <c r="BI224" s="200">
        <f>IF(N224="nulová",J224,0)</f>
        <v>0</v>
      </c>
      <c r="BJ224" s="18" t="s">
        <v>80</v>
      </c>
      <c r="BK224" s="200">
        <f>ROUND(I224*H224,2)</f>
        <v>0</v>
      </c>
      <c r="BL224" s="18" t="s">
        <v>153</v>
      </c>
      <c r="BM224" s="199" t="s">
        <v>853</v>
      </c>
    </row>
    <row r="225" spans="1:65" s="2" customFormat="1" ht="11.25">
      <c r="A225" s="35"/>
      <c r="B225" s="36"/>
      <c r="C225" s="37"/>
      <c r="D225" s="201" t="s">
        <v>155</v>
      </c>
      <c r="E225" s="37"/>
      <c r="F225" s="202" t="s">
        <v>2710</v>
      </c>
      <c r="G225" s="37"/>
      <c r="H225" s="37"/>
      <c r="I225" s="109"/>
      <c r="J225" s="37"/>
      <c r="K225" s="37"/>
      <c r="L225" s="40"/>
      <c r="M225" s="203"/>
      <c r="N225" s="204"/>
      <c r="O225" s="65"/>
      <c r="P225" s="65"/>
      <c r="Q225" s="65"/>
      <c r="R225" s="65"/>
      <c r="S225" s="65"/>
      <c r="T225" s="66"/>
      <c r="U225" s="35"/>
      <c r="V225" s="35"/>
      <c r="W225" s="35"/>
      <c r="X225" s="35"/>
      <c r="Y225" s="35"/>
      <c r="Z225" s="35"/>
      <c r="AA225" s="35"/>
      <c r="AB225" s="35"/>
      <c r="AC225" s="35"/>
      <c r="AD225" s="35"/>
      <c r="AE225" s="35"/>
      <c r="AT225" s="18" t="s">
        <v>155</v>
      </c>
      <c r="AU225" s="18" t="s">
        <v>82</v>
      </c>
    </row>
    <row r="226" spans="1:65" s="12" customFormat="1" ht="22.9" customHeight="1">
      <c r="B226" s="172"/>
      <c r="C226" s="173"/>
      <c r="D226" s="174" t="s">
        <v>71</v>
      </c>
      <c r="E226" s="186" t="s">
        <v>2716</v>
      </c>
      <c r="F226" s="186" t="s">
        <v>2717</v>
      </c>
      <c r="G226" s="173"/>
      <c r="H226" s="173"/>
      <c r="I226" s="176"/>
      <c r="J226" s="187">
        <f>BK226</f>
        <v>0</v>
      </c>
      <c r="K226" s="173"/>
      <c r="L226" s="178"/>
      <c r="M226" s="179"/>
      <c r="N226" s="180"/>
      <c r="O226" s="180"/>
      <c r="P226" s="181">
        <f>SUM(P227:P232)</f>
        <v>0</v>
      </c>
      <c r="Q226" s="180"/>
      <c r="R226" s="181">
        <f>SUM(R227:R232)</f>
        <v>0</v>
      </c>
      <c r="S226" s="180"/>
      <c r="T226" s="182">
        <f>SUM(T227:T232)</f>
        <v>0</v>
      </c>
      <c r="AR226" s="183" t="s">
        <v>80</v>
      </c>
      <c r="AT226" s="184" t="s">
        <v>71</v>
      </c>
      <c r="AU226" s="184" t="s">
        <v>80</v>
      </c>
      <c r="AY226" s="183" t="s">
        <v>146</v>
      </c>
      <c r="BK226" s="185">
        <f>SUM(BK227:BK232)</f>
        <v>0</v>
      </c>
    </row>
    <row r="227" spans="1:65" s="2" customFormat="1" ht="16.5" customHeight="1">
      <c r="A227" s="35"/>
      <c r="B227" s="36"/>
      <c r="C227" s="188" t="s">
        <v>500</v>
      </c>
      <c r="D227" s="188" t="s">
        <v>148</v>
      </c>
      <c r="E227" s="189" t="s">
        <v>2718</v>
      </c>
      <c r="F227" s="190" t="s">
        <v>2719</v>
      </c>
      <c r="G227" s="191" t="s">
        <v>2585</v>
      </c>
      <c r="H227" s="192">
        <v>1</v>
      </c>
      <c r="I227" s="193"/>
      <c r="J227" s="194">
        <f>ROUND(I227*H227,2)</f>
        <v>0</v>
      </c>
      <c r="K227" s="190" t="s">
        <v>19</v>
      </c>
      <c r="L227" s="40"/>
      <c r="M227" s="195" t="s">
        <v>19</v>
      </c>
      <c r="N227" s="196" t="s">
        <v>43</v>
      </c>
      <c r="O227" s="65"/>
      <c r="P227" s="197">
        <f>O227*H227</f>
        <v>0</v>
      </c>
      <c r="Q227" s="197">
        <v>0</v>
      </c>
      <c r="R227" s="197">
        <f>Q227*H227</f>
        <v>0</v>
      </c>
      <c r="S227" s="197">
        <v>0</v>
      </c>
      <c r="T227" s="198">
        <f>S227*H227</f>
        <v>0</v>
      </c>
      <c r="U227" s="35"/>
      <c r="V227" s="35"/>
      <c r="W227" s="35"/>
      <c r="X227" s="35"/>
      <c r="Y227" s="35"/>
      <c r="Z227" s="35"/>
      <c r="AA227" s="35"/>
      <c r="AB227" s="35"/>
      <c r="AC227" s="35"/>
      <c r="AD227" s="35"/>
      <c r="AE227" s="35"/>
      <c r="AR227" s="199" t="s">
        <v>153</v>
      </c>
      <c r="AT227" s="199" t="s">
        <v>148</v>
      </c>
      <c r="AU227" s="199" t="s">
        <v>82</v>
      </c>
      <c r="AY227" s="18" t="s">
        <v>146</v>
      </c>
      <c r="BE227" s="200">
        <f>IF(N227="základní",J227,0)</f>
        <v>0</v>
      </c>
      <c r="BF227" s="200">
        <f>IF(N227="snížená",J227,0)</f>
        <v>0</v>
      </c>
      <c r="BG227" s="200">
        <f>IF(N227="zákl. přenesená",J227,0)</f>
        <v>0</v>
      </c>
      <c r="BH227" s="200">
        <f>IF(N227="sníž. přenesená",J227,0)</f>
        <v>0</v>
      </c>
      <c r="BI227" s="200">
        <f>IF(N227="nulová",J227,0)</f>
        <v>0</v>
      </c>
      <c r="BJ227" s="18" t="s">
        <v>80</v>
      </c>
      <c r="BK227" s="200">
        <f>ROUND(I227*H227,2)</f>
        <v>0</v>
      </c>
      <c r="BL227" s="18" t="s">
        <v>153</v>
      </c>
      <c r="BM227" s="199" t="s">
        <v>865</v>
      </c>
    </row>
    <row r="228" spans="1:65" s="2" customFormat="1" ht="11.25">
      <c r="A228" s="35"/>
      <c r="B228" s="36"/>
      <c r="C228" s="37"/>
      <c r="D228" s="201" t="s">
        <v>155</v>
      </c>
      <c r="E228" s="37"/>
      <c r="F228" s="202" t="s">
        <v>2719</v>
      </c>
      <c r="G228" s="37"/>
      <c r="H228" s="37"/>
      <c r="I228" s="109"/>
      <c r="J228" s="37"/>
      <c r="K228" s="37"/>
      <c r="L228" s="40"/>
      <c r="M228" s="203"/>
      <c r="N228" s="204"/>
      <c r="O228" s="65"/>
      <c r="P228" s="65"/>
      <c r="Q228" s="65"/>
      <c r="R228" s="65"/>
      <c r="S228" s="65"/>
      <c r="T228" s="66"/>
      <c r="U228" s="35"/>
      <c r="V228" s="35"/>
      <c r="W228" s="35"/>
      <c r="X228" s="35"/>
      <c r="Y228" s="35"/>
      <c r="Z228" s="35"/>
      <c r="AA228" s="35"/>
      <c r="AB228" s="35"/>
      <c r="AC228" s="35"/>
      <c r="AD228" s="35"/>
      <c r="AE228" s="35"/>
      <c r="AT228" s="18" t="s">
        <v>155</v>
      </c>
      <c r="AU228" s="18" t="s">
        <v>82</v>
      </c>
    </row>
    <row r="229" spans="1:65" s="2" customFormat="1" ht="16.5" customHeight="1">
      <c r="A229" s="35"/>
      <c r="B229" s="36"/>
      <c r="C229" s="188" t="s">
        <v>507</v>
      </c>
      <c r="D229" s="188" t="s">
        <v>148</v>
      </c>
      <c r="E229" s="189" t="s">
        <v>2720</v>
      </c>
      <c r="F229" s="190" t="s">
        <v>2721</v>
      </c>
      <c r="G229" s="191" t="s">
        <v>2585</v>
      </c>
      <c r="H229" s="192">
        <v>2</v>
      </c>
      <c r="I229" s="193"/>
      <c r="J229" s="194">
        <f>ROUND(I229*H229,2)</f>
        <v>0</v>
      </c>
      <c r="K229" s="190" t="s">
        <v>19</v>
      </c>
      <c r="L229" s="40"/>
      <c r="M229" s="195" t="s">
        <v>19</v>
      </c>
      <c r="N229" s="196" t="s">
        <v>43</v>
      </c>
      <c r="O229" s="65"/>
      <c r="P229" s="197">
        <f>O229*H229</f>
        <v>0</v>
      </c>
      <c r="Q229" s="197">
        <v>0</v>
      </c>
      <c r="R229" s="197">
        <f>Q229*H229</f>
        <v>0</v>
      </c>
      <c r="S229" s="197">
        <v>0</v>
      </c>
      <c r="T229" s="198">
        <f>S229*H229</f>
        <v>0</v>
      </c>
      <c r="U229" s="35"/>
      <c r="V229" s="35"/>
      <c r="W229" s="35"/>
      <c r="X229" s="35"/>
      <c r="Y229" s="35"/>
      <c r="Z229" s="35"/>
      <c r="AA229" s="35"/>
      <c r="AB229" s="35"/>
      <c r="AC229" s="35"/>
      <c r="AD229" s="35"/>
      <c r="AE229" s="35"/>
      <c r="AR229" s="199" t="s">
        <v>153</v>
      </c>
      <c r="AT229" s="199" t="s">
        <v>148</v>
      </c>
      <c r="AU229" s="199" t="s">
        <v>82</v>
      </c>
      <c r="AY229" s="18" t="s">
        <v>146</v>
      </c>
      <c r="BE229" s="200">
        <f>IF(N229="základní",J229,0)</f>
        <v>0</v>
      </c>
      <c r="BF229" s="200">
        <f>IF(N229="snížená",J229,0)</f>
        <v>0</v>
      </c>
      <c r="BG229" s="200">
        <f>IF(N229="zákl. přenesená",J229,0)</f>
        <v>0</v>
      </c>
      <c r="BH229" s="200">
        <f>IF(N229="sníž. přenesená",J229,0)</f>
        <v>0</v>
      </c>
      <c r="BI229" s="200">
        <f>IF(N229="nulová",J229,0)</f>
        <v>0</v>
      </c>
      <c r="BJ229" s="18" t="s">
        <v>80</v>
      </c>
      <c r="BK229" s="200">
        <f>ROUND(I229*H229,2)</f>
        <v>0</v>
      </c>
      <c r="BL229" s="18" t="s">
        <v>153</v>
      </c>
      <c r="BM229" s="199" t="s">
        <v>879</v>
      </c>
    </row>
    <row r="230" spans="1:65" s="2" customFormat="1" ht="11.25">
      <c r="A230" s="35"/>
      <c r="B230" s="36"/>
      <c r="C230" s="37"/>
      <c r="D230" s="201" t="s">
        <v>155</v>
      </c>
      <c r="E230" s="37"/>
      <c r="F230" s="202" t="s">
        <v>2721</v>
      </c>
      <c r="G230" s="37"/>
      <c r="H230" s="37"/>
      <c r="I230" s="109"/>
      <c r="J230" s="37"/>
      <c r="K230" s="37"/>
      <c r="L230" s="40"/>
      <c r="M230" s="203"/>
      <c r="N230" s="204"/>
      <c r="O230" s="65"/>
      <c r="P230" s="65"/>
      <c r="Q230" s="65"/>
      <c r="R230" s="65"/>
      <c r="S230" s="65"/>
      <c r="T230" s="66"/>
      <c r="U230" s="35"/>
      <c r="V230" s="35"/>
      <c r="W230" s="35"/>
      <c r="X230" s="35"/>
      <c r="Y230" s="35"/>
      <c r="Z230" s="35"/>
      <c r="AA230" s="35"/>
      <c r="AB230" s="35"/>
      <c r="AC230" s="35"/>
      <c r="AD230" s="35"/>
      <c r="AE230" s="35"/>
      <c r="AT230" s="18" t="s">
        <v>155</v>
      </c>
      <c r="AU230" s="18" t="s">
        <v>82</v>
      </c>
    </row>
    <row r="231" spans="1:65" s="2" customFormat="1" ht="16.5" customHeight="1">
      <c r="A231" s="35"/>
      <c r="B231" s="36"/>
      <c r="C231" s="188" t="s">
        <v>513</v>
      </c>
      <c r="D231" s="188" t="s">
        <v>148</v>
      </c>
      <c r="E231" s="189" t="s">
        <v>2722</v>
      </c>
      <c r="F231" s="190" t="s">
        <v>2723</v>
      </c>
      <c r="G231" s="191" t="s">
        <v>2585</v>
      </c>
      <c r="H231" s="192">
        <v>1</v>
      </c>
      <c r="I231" s="193"/>
      <c r="J231" s="194">
        <f>ROUND(I231*H231,2)</f>
        <v>0</v>
      </c>
      <c r="K231" s="190" t="s">
        <v>19</v>
      </c>
      <c r="L231" s="40"/>
      <c r="M231" s="195" t="s">
        <v>19</v>
      </c>
      <c r="N231" s="196" t="s">
        <v>43</v>
      </c>
      <c r="O231" s="65"/>
      <c r="P231" s="197">
        <f>O231*H231</f>
        <v>0</v>
      </c>
      <c r="Q231" s="197">
        <v>0</v>
      </c>
      <c r="R231" s="197">
        <f>Q231*H231</f>
        <v>0</v>
      </c>
      <c r="S231" s="197">
        <v>0</v>
      </c>
      <c r="T231" s="198">
        <f>S231*H231</f>
        <v>0</v>
      </c>
      <c r="U231" s="35"/>
      <c r="V231" s="35"/>
      <c r="W231" s="35"/>
      <c r="X231" s="35"/>
      <c r="Y231" s="35"/>
      <c r="Z231" s="35"/>
      <c r="AA231" s="35"/>
      <c r="AB231" s="35"/>
      <c r="AC231" s="35"/>
      <c r="AD231" s="35"/>
      <c r="AE231" s="35"/>
      <c r="AR231" s="199" t="s">
        <v>153</v>
      </c>
      <c r="AT231" s="199" t="s">
        <v>148</v>
      </c>
      <c r="AU231" s="199" t="s">
        <v>82</v>
      </c>
      <c r="AY231" s="18" t="s">
        <v>146</v>
      </c>
      <c r="BE231" s="200">
        <f>IF(N231="základní",J231,0)</f>
        <v>0</v>
      </c>
      <c r="BF231" s="200">
        <f>IF(N231="snížená",J231,0)</f>
        <v>0</v>
      </c>
      <c r="BG231" s="200">
        <f>IF(N231="zákl. přenesená",J231,0)</f>
        <v>0</v>
      </c>
      <c r="BH231" s="200">
        <f>IF(N231="sníž. přenesená",J231,0)</f>
        <v>0</v>
      </c>
      <c r="BI231" s="200">
        <f>IF(N231="nulová",J231,0)</f>
        <v>0</v>
      </c>
      <c r="BJ231" s="18" t="s">
        <v>80</v>
      </c>
      <c r="BK231" s="200">
        <f>ROUND(I231*H231,2)</f>
        <v>0</v>
      </c>
      <c r="BL231" s="18" t="s">
        <v>153</v>
      </c>
      <c r="BM231" s="199" t="s">
        <v>892</v>
      </c>
    </row>
    <row r="232" spans="1:65" s="2" customFormat="1" ht="11.25">
      <c r="A232" s="35"/>
      <c r="B232" s="36"/>
      <c r="C232" s="37"/>
      <c r="D232" s="201" t="s">
        <v>155</v>
      </c>
      <c r="E232" s="37"/>
      <c r="F232" s="202" t="s">
        <v>2723</v>
      </c>
      <c r="G232" s="37"/>
      <c r="H232" s="37"/>
      <c r="I232" s="109"/>
      <c r="J232" s="37"/>
      <c r="K232" s="37"/>
      <c r="L232" s="40"/>
      <c r="M232" s="203"/>
      <c r="N232" s="204"/>
      <c r="O232" s="65"/>
      <c r="P232" s="65"/>
      <c r="Q232" s="65"/>
      <c r="R232" s="65"/>
      <c r="S232" s="65"/>
      <c r="T232" s="66"/>
      <c r="U232" s="35"/>
      <c r="V232" s="35"/>
      <c r="W232" s="35"/>
      <c r="X232" s="35"/>
      <c r="Y232" s="35"/>
      <c r="Z232" s="35"/>
      <c r="AA232" s="35"/>
      <c r="AB232" s="35"/>
      <c r="AC232" s="35"/>
      <c r="AD232" s="35"/>
      <c r="AE232" s="35"/>
      <c r="AT232" s="18" t="s">
        <v>155</v>
      </c>
      <c r="AU232" s="18" t="s">
        <v>82</v>
      </c>
    </row>
    <row r="233" spans="1:65" s="12" customFormat="1" ht="22.9" customHeight="1">
      <c r="B233" s="172"/>
      <c r="C233" s="173"/>
      <c r="D233" s="174" t="s">
        <v>71</v>
      </c>
      <c r="E233" s="186" t="s">
        <v>2724</v>
      </c>
      <c r="F233" s="186" t="s">
        <v>2725</v>
      </c>
      <c r="G233" s="173"/>
      <c r="H233" s="173"/>
      <c r="I233" s="176"/>
      <c r="J233" s="187">
        <f>BK233</f>
        <v>0</v>
      </c>
      <c r="K233" s="173"/>
      <c r="L233" s="178"/>
      <c r="M233" s="179"/>
      <c r="N233" s="180"/>
      <c r="O233" s="180"/>
      <c r="P233" s="181">
        <f>SUM(P234:P235)</f>
        <v>0</v>
      </c>
      <c r="Q233" s="180"/>
      <c r="R233" s="181">
        <f>SUM(R234:R235)</f>
        <v>0</v>
      </c>
      <c r="S233" s="180"/>
      <c r="T233" s="182">
        <f>SUM(T234:T235)</f>
        <v>0</v>
      </c>
      <c r="AR233" s="183" t="s">
        <v>80</v>
      </c>
      <c r="AT233" s="184" t="s">
        <v>71</v>
      </c>
      <c r="AU233" s="184" t="s">
        <v>80</v>
      </c>
      <c r="AY233" s="183" t="s">
        <v>146</v>
      </c>
      <c r="BK233" s="185">
        <f>SUM(BK234:BK235)</f>
        <v>0</v>
      </c>
    </row>
    <row r="234" spans="1:65" s="2" customFormat="1" ht="16.5" customHeight="1">
      <c r="A234" s="35"/>
      <c r="B234" s="36"/>
      <c r="C234" s="188" t="s">
        <v>519</v>
      </c>
      <c r="D234" s="188" t="s">
        <v>148</v>
      </c>
      <c r="E234" s="189" t="s">
        <v>2726</v>
      </c>
      <c r="F234" s="190" t="s">
        <v>2727</v>
      </c>
      <c r="G234" s="191" t="s">
        <v>2585</v>
      </c>
      <c r="H234" s="192">
        <v>4</v>
      </c>
      <c r="I234" s="193"/>
      <c r="J234" s="194">
        <f>ROUND(I234*H234,2)</f>
        <v>0</v>
      </c>
      <c r="K234" s="190" t="s">
        <v>19</v>
      </c>
      <c r="L234" s="40"/>
      <c r="M234" s="195" t="s">
        <v>19</v>
      </c>
      <c r="N234" s="196" t="s">
        <v>43</v>
      </c>
      <c r="O234" s="65"/>
      <c r="P234" s="197">
        <f>O234*H234</f>
        <v>0</v>
      </c>
      <c r="Q234" s="197">
        <v>0</v>
      </c>
      <c r="R234" s="197">
        <f>Q234*H234</f>
        <v>0</v>
      </c>
      <c r="S234" s="197">
        <v>0</v>
      </c>
      <c r="T234" s="198">
        <f>S234*H234</f>
        <v>0</v>
      </c>
      <c r="U234" s="35"/>
      <c r="V234" s="35"/>
      <c r="W234" s="35"/>
      <c r="X234" s="35"/>
      <c r="Y234" s="35"/>
      <c r="Z234" s="35"/>
      <c r="AA234" s="35"/>
      <c r="AB234" s="35"/>
      <c r="AC234" s="35"/>
      <c r="AD234" s="35"/>
      <c r="AE234" s="35"/>
      <c r="AR234" s="199" t="s">
        <v>153</v>
      </c>
      <c r="AT234" s="199" t="s">
        <v>148</v>
      </c>
      <c r="AU234" s="199" t="s">
        <v>82</v>
      </c>
      <c r="AY234" s="18" t="s">
        <v>146</v>
      </c>
      <c r="BE234" s="200">
        <f>IF(N234="základní",J234,0)</f>
        <v>0</v>
      </c>
      <c r="BF234" s="200">
        <f>IF(N234="snížená",J234,0)</f>
        <v>0</v>
      </c>
      <c r="BG234" s="200">
        <f>IF(N234="zákl. přenesená",J234,0)</f>
        <v>0</v>
      </c>
      <c r="BH234" s="200">
        <f>IF(N234="sníž. přenesená",J234,0)</f>
        <v>0</v>
      </c>
      <c r="BI234" s="200">
        <f>IF(N234="nulová",J234,0)</f>
        <v>0</v>
      </c>
      <c r="BJ234" s="18" t="s">
        <v>80</v>
      </c>
      <c r="BK234" s="200">
        <f>ROUND(I234*H234,2)</f>
        <v>0</v>
      </c>
      <c r="BL234" s="18" t="s">
        <v>153</v>
      </c>
      <c r="BM234" s="199" t="s">
        <v>905</v>
      </c>
    </row>
    <row r="235" spans="1:65" s="2" customFormat="1" ht="11.25">
      <c r="A235" s="35"/>
      <c r="B235" s="36"/>
      <c r="C235" s="37"/>
      <c r="D235" s="201" t="s">
        <v>155</v>
      </c>
      <c r="E235" s="37"/>
      <c r="F235" s="202" t="s">
        <v>2727</v>
      </c>
      <c r="G235" s="37"/>
      <c r="H235" s="37"/>
      <c r="I235" s="109"/>
      <c r="J235" s="37"/>
      <c r="K235" s="37"/>
      <c r="L235" s="40"/>
      <c r="M235" s="203"/>
      <c r="N235" s="204"/>
      <c r="O235" s="65"/>
      <c r="P235" s="65"/>
      <c r="Q235" s="65"/>
      <c r="R235" s="65"/>
      <c r="S235" s="65"/>
      <c r="T235" s="66"/>
      <c r="U235" s="35"/>
      <c r="V235" s="35"/>
      <c r="W235" s="35"/>
      <c r="X235" s="35"/>
      <c r="Y235" s="35"/>
      <c r="Z235" s="35"/>
      <c r="AA235" s="35"/>
      <c r="AB235" s="35"/>
      <c r="AC235" s="35"/>
      <c r="AD235" s="35"/>
      <c r="AE235" s="35"/>
      <c r="AT235" s="18" t="s">
        <v>155</v>
      </c>
      <c r="AU235" s="18" t="s">
        <v>82</v>
      </c>
    </row>
    <row r="236" spans="1:65" s="12" customFormat="1" ht="25.9" customHeight="1">
      <c r="B236" s="172"/>
      <c r="C236" s="173"/>
      <c r="D236" s="174" t="s">
        <v>71</v>
      </c>
      <c r="E236" s="175" t="s">
        <v>2728</v>
      </c>
      <c r="F236" s="175" t="s">
        <v>2729</v>
      </c>
      <c r="G236" s="173"/>
      <c r="H236" s="173"/>
      <c r="I236" s="176"/>
      <c r="J236" s="177">
        <f>BK236</f>
        <v>0</v>
      </c>
      <c r="K236" s="173"/>
      <c r="L236" s="178"/>
      <c r="M236" s="179"/>
      <c r="N236" s="180"/>
      <c r="O236" s="180"/>
      <c r="P236" s="181">
        <f>P237+P240</f>
        <v>0</v>
      </c>
      <c r="Q236" s="180"/>
      <c r="R236" s="181">
        <f>R237+R240</f>
        <v>0</v>
      </c>
      <c r="S236" s="180"/>
      <c r="T236" s="182">
        <f>T237+T240</f>
        <v>0</v>
      </c>
      <c r="AR236" s="183" t="s">
        <v>80</v>
      </c>
      <c r="AT236" s="184" t="s">
        <v>71</v>
      </c>
      <c r="AU236" s="184" t="s">
        <v>72</v>
      </c>
      <c r="AY236" s="183" t="s">
        <v>146</v>
      </c>
      <c r="BK236" s="185">
        <f>BK237+BK240</f>
        <v>0</v>
      </c>
    </row>
    <row r="237" spans="1:65" s="12" customFormat="1" ht="22.9" customHeight="1">
      <c r="B237" s="172"/>
      <c r="C237" s="173"/>
      <c r="D237" s="174" t="s">
        <v>71</v>
      </c>
      <c r="E237" s="186" t="s">
        <v>2730</v>
      </c>
      <c r="F237" s="186" t="s">
        <v>2731</v>
      </c>
      <c r="G237" s="173"/>
      <c r="H237" s="173"/>
      <c r="I237" s="176"/>
      <c r="J237" s="187">
        <f>BK237</f>
        <v>0</v>
      </c>
      <c r="K237" s="173"/>
      <c r="L237" s="178"/>
      <c r="M237" s="179"/>
      <c r="N237" s="180"/>
      <c r="O237" s="180"/>
      <c r="P237" s="181">
        <f>SUM(P238:P239)</f>
        <v>0</v>
      </c>
      <c r="Q237" s="180"/>
      <c r="R237" s="181">
        <f>SUM(R238:R239)</f>
        <v>0</v>
      </c>
      <c r="S237" s="180"/>
      <c r="T237" s="182">
        <f>SUM(T238:T239)</f>
        <v>0</v>
      </c>
      <c r="AR237" s="183" t="s">
        <v>80</v>
      </c>
      <c r="AT237" s="184" t="s">
        <v>71</v>
      </c>
      <c r="AU237" s="184" t="s">
        <v>80</v>
      </c>
      <c r="AY237" s="183" t="s">
        <v>146</v>
      </c>
      <c r="BK237" s="185">
        <f>SUM(BK238:BK239)</f>
        <v>0</v>
      </c>
    </row>
    <row r="238" spans="1:65" s="2" customFormat="1" ht="16.5" customHeight="1">
      <c r="A238" s="35"/>
      <c r="B238" s="36"/>
      <c r="C238" s="188" t="s">
        <v>528</v>
      </c>
      <c r="D238" s="188" t="s">
        <v>148</v>
      </c>
      <c r="E238" s="189" t="s">
        <v>2732</v>
      </c>
      <c r="F238" s="190" t="s">
        <v>2733</v>
      </c>
      <c r="G238" s="191" t="s">
        <v>464</v>
      </c>
      <c r="H238" s="192">
        <v>181</v>
      </c>
      <c r="I238" s="193"/>
      <c r="J238" s="194">
        <f>ROUND(I238*H238,2)</f>
        <v>0</v>
      </c>
      <c r="K238" s="190" t="s">
        <v>19</v>
      </c>
      <c r="L238" s="40"/>
      <c r="M238" s="195" t="s">
        <v>19</v>
      </c>
      <c r="N238" s="196" t="s">
        <v>43</v>
      </c>
      <c r="O238" s="65"/>
      <c r="P238" s="197">
        <f>O238*H238</f>
        <v>0</v>
      </c>
      <c r="Q238" s="197">
        <v>0</v>
      </c>
      <c r="R238" s="197">
        <f>Q238*H238</f>
        <v>0</v>
      </c>
      <c r="S238" s="197">
        <v>0</v>
      </c>
      <c r="T238" s="198">
        <f>S238*H238</f>
        <v>0</v>
      </c>
      <c r="U238" s="35"/>
      <c r="V238" s="35"/>
      <c r="W238" s="35"/>
      <c r="X238" s="35"/>
      <c r="Y238" s="35"/>
      <c r="Z238" s="35"/>
      <c r="AA238" s="35"/>
      <c r="AB238" s="35"/>
      <c r="AC238" s="35"/>
      <c r="AD238" s="35"/>
      <c r="AE238" s="35"/>
      <c r="AR238" s="199" t="s">
        <v>153</v>
      </c>
      <c r="AT238" s="199" t="s">
        <v>148</v>
      </c>
      <c r="AU238" s="199" t="s">
        <v>82</v>
      </c>
      <c r="AY238" s="18" t="s">
        <v>146</v>
      </c>
      <c r="BE238" s="200">
        <f>IF(N238="základní",J238,0)</f>
        <v>0</v>
      </c>
      <c r="BF238" s="200">
        <f>IF(N238="snížená",J238,0)</f>
        <v>0</v>
      </c>
      <c r="BG238" s="200">
        <f>IF(N238="zákl. přenesená",J238,0)</f>
        <v>0</v>
      </c>
      <c r="BH238" s="200">
        <f>IF(N238="sníž. přenesená",J238,0)</f>
        <v>0</v>
      </c>
      <c r="BI238" s="200">
        <f>IF(N238="nulová",J238,0)</f>
        <v>0</v>
      </c>
      <c r="BJ238" s="18" t="s">
        <v>80</v>
      </c>
      <c r="BK238" s="200">
        <f>ROUND(I238*H238,2)</f>
        <v>0</v>
      </c>
      <c r="BL238" s="18" t="s">
        <v>153</v>
      </c>
      <c r="BM238" s="199" t="s">
        <v>921</v>
      </c>
    </row>
    <row r="239" spans="1:65" s="2" customFormat="1" ht="11.25">
      <c r="A239" s="35"/>
      <c r="B239" s="36"/>
      <c r="C239" s="37"/>
      <c r="D239" s="201" t="s">
        <v>155</v>
      </c>
      <c r="E239" s="37"/>
      <c r="F239" s="202" t="s">
        <v>2733</v>
      </c>
      <c r="G239" s="37"/>
      <c r="H239" s="37"/>
      <c r="I239" s="109"/>
      <c r="J239" s="37"/>
      <c r="K239" s="37"/>
      <c r="L239" s="40"/>
      <c r="M239" s="203"/>
      <c r="N239" s="204"/>
      <c r="O239" s="65"/>
      <c r="P239" s="65"/>
      <c r="Q239" s="65"/>
      <c r="R239" s="65"/>
      <c r="S239" s="65"/>
      <c r="T239" s="66"/>
      <c r="U239" s="35"/>
      <c r="V239" s="35"/>
      <c r="W239" s="35"/>
      <c r="X239" s="35"/>
      <c r="Y239" s="35"/>
      <c r="Z239" s="35"/>
      <c r="AA239" s="35"/>
      <c r="AB239" s="35"/>
      <c r="AC239" s="35"/>
      <c r="AD239" s="35"/>
      <c r="AE239" s="35"/>
      <c r="AT239" s="18" t="s">
        <v>155</v>
      </c>
      <c r="AU239" s="18" t="s">
        <v>82</v>
      </c>
    </row>
    <row r="240" spans="1:65" s="12" customFormat="1" ht="22.9" customHeight="1">
      <c r="B240" s="172"/>
      <c r="C240" s="173"/>
      <c r="D240" s="174" t="s">
        <v>71</v>
      </c>
      <c r="E240" s="186" t="s">
        <v>2734</v>
      </c>
      <c r="F240" s="186" t="s">
        <v>2735</v>
      </c>
      <c r="G240" s="173"/>
      <c r="H240" s="173"/>
      <c r="I240" s="176"/>
      <c r="J240" s="187">
        <f>BK240</f>
        <v>0</v>
      </c>
      <c r="K240" s="173"/>
      <c r="L240" s="178"/>
      <c r="M240" s="179"/>
      <c r="N240" s="180"/>
      <c r="O240" s="180"/>
      <c r="P240" s="181">
        <f>SUM(P241:P246)</f>
        <v>0</v>
      </c>
      <c r="Q240" s="180"/>
      <c r="R240" s="181">
        <f>SUM(R241:R246)</f>
        <v>0</v>
      </c>
      <c r="S240" s="180"/>
      <c r="T240" s="182">
        <f>SUM(T241:T246)</f>
        <v>0</v>
      </c>
      <c r="AR240" s="183" t="s">
        <v>80</v>
      </c>
      <c r="AT240" s="184" t="s">
        <v>71</v>
      </c>
      <c r="AU240" s="184" t="s">
        <v>80</v>
      </c>
      <c r="AY240" s="183" t="s">
        <v>146</v>
      </c>
      <c r="BK240" s="185">
        <f>SUM(BK241:BK246)</f>
        <v>0</v>
      </c>
    </row>
    <row r="241" spans="1:65" s="2" customFormat="1" ht="16.5" customHeight="1">
      <c r="A241" s="35"/>
      <c r="B241" s="36"/>
      <c r="C241" s="188" t="s">
        <v>533</v>
      </c>
      <c r="D241" s="188" t="s">
        <v>148</v>
      </c>
      <c r="E241" s="189" t="s">
        <v>2736</v>
      </c>
      <c r="F241" s="190" t="s">
        <v>2737</v>
      </c>
      <c r="G241" s="191" t="s">
        <v>464</v>
      </c>
      <c r="H241" s="192">
        <v>105</v>
      </c>
      <c r="I241" s="193"/>
      <c r="J241" s="194">
        <f>ROUND(I241*H241,2)</f>
        <v>0</v>
      </c>
      <c r="K241" s="190" t="s">
        <v>19</v>
      </c>
      <c r="L241" s="40"/>
      <c r="M241" s="195" t="s">
        <v>19</v>
      </c>
      <c r="N241" s="196" t="s">
        <v>43</v>
      </c>
      <c r="O241" s="65"/>
      <c r="P241" s="197">
        <f>O241*H241</f>
        <v>0</v>
      </c>
      <c r="Q241" s="197">
        <v>0</v>
      </c>
      <c r="R241" s="197">
        <f>Q241*H241</f>
        <v>0</v>
      </c>
      <c r="S241" s="197">
        <v>0</v>
      </c>
      <c r="T241" s="198">
        <f>S241*H241</f>
        <v>0</v>
      </c>
      <c r="U241" s="35"/>
      <c r="V241" s="35"/>
      <c r="W241" s="35"/>
      <c r="X241" s="35"/>
      <c r="Y241" s="35"/>
      <c r="Z241" s="35"/>
      <c r="AA241" s="35"/>
      <c r="AB241" s="35"/>
      <c r="AC241" s="35"/>
      <c r="AD241" s="35"/>
      <c r="AE241" s="35"/>
      <c r="AR241" s="199" t="s">
        <v>153</v>
      </c>
      <c r="AT241" s="199" t="s">
        <v>148</v>
      </c>
      <c r="AU241" s="199" t="s">
        <v>82</v>
      </c>
      <c r="AY241" s="18" t="s">
        <v>146</v>
      </c>
      <c r="BE241" s="200">
        <f>IF(N241="základní",J241,0)</f>
        <v>0</v>
      </c>
      <c r="BF241" s="200">
        <f>IF(N241="snížená",J241,0)</f>
        <v>0</v>
      </c>
      <c r="BG241" s="200">
        <f>IF(N241="zákl. přenesená",J241,0)</f>
        <v>0</v>
      </c>
      <c r="BH241" s="200">
        <f>IF(N241="sníž. přenesená",J241,0)</f>
        <v>0</v>
      </c>
      <c r="BI241" s="200">
        <f>IF(N241="nulová",J241,0)</f>
        <v>0</v>
      </c>
      <c r="BJ241" s="18" t="s">
        <v>80</v>
      </c>
      <c r="BK241" s="200">
        <f>ROUND(I241*H241,2)</f>
        <v>0</v>
      </c>
      <c r="BL241" s="18" t="s">
        <v>153</v>
      </c>
      <c r="BM241" s="199" t="s">
        <v>936</v>
      </c>
    </row>
    <row r="242" spans="1:65" s="2" customFormat="1" ht="11.25">
      <c r="A242" s="35"/>
      <c r="B242" s="36"/>
      <c r="C242" s="37"/>
      <c r="D242" s="201" t="s">
        <v>155</v>
      </c>
      <c r="E242" s="37"/>
      <c r="F242" s="202" t="s">
        <v>2737</v>
      </c>
      <c r="G242" s="37"/>
      <c r="H242" s="37"/>
      <c r="I242" s="109"/>
      <c r="J242" s="37"/>
      <c r="K242" s="37"/>
      <c r="L242" s="40"/>
      <c r="M242" s="203"/>
      <c r="N242" s="204"/>
      <c r="O242" s="65"/>
      <c r="P242" s="65"/>
      <c r="Q242" s="65"/>
      <c r="R242" s="65"/>
      <c r="S242" s="65"/>
      <c r="T242" s="66"/>
      <c r="U242" s="35"/>
      <c r="V242" s="35"/>
      <c r="W242" s="35"/>
      <c r="X242" s="35"/>
      <c r="Y242" s="35"/>
      <c r="Z242" s="35"/>
      <c r="AA242" s="35"/>
      <c r="AB242" s="35"/>
      <c r="AC242" s="35"/>
      <c r="AD242" s="35"/>
      <c r="AE242" s="35"/>
      <c r="AT242" s="18" t="s">
        <v>155</v>
      </c>
      <c r="AU242" s="18" t="s">
        <v>82</v>
      </c>
    </row>
    <row r="243" spans="1:65" s="2" customFormat="1" ht="16.5" customHeight="1">
      <c r="A243" s="35"/>
      <c r="B243" s="36"/>
      <c r="C243" s="188" t="s">
        <v>540</v>
      </c>
      <c r="D243" s="188" t="s">
        <v>148</v>
      </c>
      <c r="E243" s="189" t="s">
        <v>2738</v>
      </c>
      <c r="F243" s="190" t="s">
        <v>2739</v>
      </c>
      <c r="G243" s="191" t="s">
        <v>464</v>
      </c>
      <c r="H243" s="192">
        <v>52</v>
      </c>
      <c r="I243" s="193"/>
      <c r="J243" s="194">
        <f>ROUND(I243*H243,2)</f>
        <v>0</v>
      </c>
      <c r="K243" s="190" t="s">
        <v>19</v>
      </c>
      <c r="L243" s="40"/>
      <c r="M243" s="195" t="s">
        <v>19</v>
      </c>
      <c r="N243" s="196" t="s">
        <v>43</v>
      </c>
      <c r="O243" s="65"/>
      <c r="P243" s="197">
        <f>O243*H243</f>
        <v>0</v>
      </c>
      <c r="Q243" s="197">
        <v>0</v>
      </c>
      <c r="R243" s="197">
        <f>Q243*H243</f>
        <v>0</v>
      </c>
      <c r="S243" s="197">
        <v>0</v>
      </c>
      <c r="T243" s="198">
        <f>S243*H243</f>
        <v>0</v>
      </c>
      <c r="U243" s="35"/>
      <c r="V243" s="35"/>
      <c r="W243" s="35"/>
      <c r="X243" s="35"/>
      <c r="Y243" s="35"/>
      <c r="Z243" s="35"/>
      <c r="AA243" s="35"/>
      <c r="AB243" s="35"/>
      <c r="AC243" s="35"/>
      <c r="AD243" s="35"/>
      <c r="AE243" s="35"/>
      <c r="AR243" s="199" t="s">
        <v>153</v>
      </c>
      <c r="AT243" s="199" t="s">
        <v>148</v>
      </c>
      <c r="AU243" s="199" t="s">
        <v>82</v>
      </c>
      <c r="AY243" s="18" t="s">
        <v>146</v>
      </c>
      <c r="BE243" s="200">
        <f>IF(N243="základní",J243,0)</f>
        <v>0</v>
      </c>
      <c r="BF243" s="200">
        <f>IF(N243="snížená",J243,0)</f>
        <v>0</v>
      </c>
      <c r="BG243" s="200">
        <f>IF(N243="zákl. přenesená",J243,0)</f>
        <v>0</v>
      </c>
      <c r="BH243" s="200">
        <f>IF(N243="sníž. přenesená",J243,0)</f>
        <v>0</v>
      </c>
      <c r="BI243" s="200">
        <f>IF(N243="nulová",J243,0)</f>
        <v>0</v>
      </c>
      <c r="BJ243" s="18" t="s">
        <v>80</v>
      </c>
      <c r="BK243" s="200">
        <f>ROUND(I243*H243,2)</f>
        <v>0</v>
      </c>
      <c r="BL243" s="18" t="s">
        <v>153</v>
      </c>
      <c r="BM243" s="199" t="s">
        <v>950</v>
      </c>
    </row>
    <row r="244" spans="1:65" s="2" customFormat="1" ht="11.25">
      <c r="A244" s="35"/>
      <c r="B244" s="36"/>
      <c r="C244" s="37"/>
      <c r="D244" s="201" t="s">
        <v>155</v>
      </c>
      <c r="E244" s="37"/>
      <c r="F244" s="202" t="s">
        <v>2739</v>
      </c>
      <c r="G244" s="37"/>
      <c r="H244" s="37"/>
      <c r="I244" s="109"/>
      <c r="J244" s="37"/>
      <c r="K244" s="37"/>
      <c r="L244" s="40"/>
      <c r="M244" s="203"/>
      <c r="N244" s="204"/>
      <c r="O244" s="65"/>
      <c r="P244" s="65"/>
      <c r="Q244" s="65"/>
      <c r="R244" s="65"/>
      <c r="S244" s="65"/>
      <c r="T244" s="66"/>
      <c r="U244" s="35"/>
      <c r="V244" s="35"/>
      <c r="W244" s="35"/>
      <c r="X244" s="35"/>
      <c r="Y244" s="35"/>
      <c r="Z244" s="35"/>
      <c r="AA244" s="35"/>
      <c r="AB244" s="35"/>
      <c r="AC244" s="35"/>
      <c r="AD244" s="35"/>
      <c r="AE244" s="35"/>
      <c r="AT244" s="18" t="s">
        <v>155</v>
      </c>
      <c r="AU244" s="18" t="s">
        <v>82</v>
      </c>
    </row>
    <row r="245" spans="1:65" s="2" customFormat="1" ht="16.5" customHeight="1">
      <c r="A245" s="35"/>
      <c r="B245" s="36"/>
      <c r="C245" s="188" t="s">
        <v>545</v>
      </c>
      <c r="D245" s="188" t="s">
        <v>148</v>
      </c>
      <c r="E245" s="189" t="s">
        <v>2740</v>
      </c>
      <c r="F245" s="190" t="s">
        <v>2741</v>
      </c>
      <c r="G245" s="191" t="s">
        <v>464</v>
      </c>
      <c r="H245" s="192">
        <v>6</v>
      </c>
      <c r="I245" s="193"/>
      <c r="J245" s="194">
        <f>ROUND(I245*H245,2)</f>
        <v>0</v>
      </c>
      <c r="K245" s="190" t="s">
        <v>19</v>
      </c>
      <c r="L245" s="40"/>
      <c r="M245" s="195" t="s">
        <v>19</v>
      </c>
      <c r="N245" s="196" t="s">
        <v>43</v>
      </c>
      <c r="O245" s="65"/>
      <c r="P245" s="197">
        <f>O245*H245</f>
        <v>0</v>
      </c>
      <c r="Q245" s="197">
        <v>0</v>
      </c>
      <c r="R245" s="197">
        <f>Q245*H245</f>
        <v>0</v>
      </c>
      <c r="S245" s="197">
        <v>0</v>
      </c>
      <c r="T245" s="198">
        <f>S245*H245</f>
        <v>0</v>
      </c>
      <c r="U245" s="35"/>
      <c r="V245" s="35"/>
      <c r="W245" s="35"/>
      <c r="X245" s="35"/>
      <c r="Y245" s="35"/>
      <c r="Z245" s="35"/>
      <c r="AA245" s="35"/>
      <c r="AB245" s="35"/>
      <c r="AC245" s="35"/>
      <c r="AD245" s="35"/>
      <c r="AE245" s="35"/>
      <c r="AR245" s="199" t="s">
        <v>153</v>
      </c>
      <c r="AT245" s="199" t="s">
        <v>148</v>
      </c>
      <c r="AU245" s="199" t="s">
        <v>82</v>
      </c>
      <c r="AY245" s="18" t="s">
        <v>146</v>
      </c>
      <c r="BE245" s="200">
        <f>IF(N245="základní",J245,0)</f>
        <v>0</v>
      </c>
      <c r="BF245" s="200">
        <f>IF(N245="snížená",J245,0)</f>
        <v>0</v>
      </c>
      <c r="BG245" s="200">
        <f>IF(N245="zákl. přenesená",J245,0)</f>
        <v>0</v>
      </c>
      <c r="BH245" s="200">
        <f>IF(N245="sníž. přenesená",J245,0)</f>
        <v>0</v>
      </c>
      <c r="BI245" s="200">
        <f>IF(N245="nulová",J245,0)</f>
        <v>0</v>
      </c>
      <c r="BJ245" s="18" t="s">
        <v>80</v>
      </c>
      <c r="BK245" s="200">
        <f>ROUND(I245*H245,2)</f>
        <v>0</v>
      </c>
      <c r="BL245" s="18" t="s">
        <v>153</v>
      </c>
      <c r="BM245" s="199" t="s">
        <v>962</v>
      </c>
    </row>
    <row r="246" spans="1:65" s="2" customFormat="1" ht="11.25">
      <c r="A246" s="35"/>
      <c r="B246" s="36"/>
      <c r="C246" s="37"/>
      <c r="D246" s="201" t="s">
        <v>155</v>
      </c>
      <c r="E246" s="37"/>
      <c r="F246" s="202" t="s">
        <v>2741</v>
      </c>
      <c r="G246" s="37"/>
      <c r="H246" s="37"/>
      <c r="I246" s="109"/>
      <c r="J246" s="37"/>
      <c r="K246" s="37"/>
      <c r="L246" s="40"/>
      <c r="M246" s="203"/>
      <c r="N246" s="204"/>
      <c r="O246" s="65"/>
      <c r="P246" s="65"/>
      <c r="Q246" s="65"/>
      <c r="R246" s="65"/>
      <c r="S246" s="65"/>
      <c r="T246" s="66"/>
      <c r="U246" s="35"/>
      <c r="V246" s="35"/>
      <c r="W246" s="35"/>
      <c r="X246" s="35"/>
      <c r="Y246" s="35"/>
      <c r="Z246" s="35"/>
      <c r="AA246" s="35"/>
      <c r="AB246" s="35"/>
      <c r="AC246" s="35"/>
      <c r="AD246" s="35"/>
      <c r="AE246" s="35"/>
      <c r="AT246" s="18" t="s">
        <v>155</v>
      </c>
      <c r="AU246" s="18" t="s">
        <v>82</v>
      </c>
    </row>
    <row r="247" spans="1:65" s="12" customFormat="1" ht="25.9" customHeight="1">
      <c r="B247" s="172"/>
      <c r="C247" s="173"/>
      <c r="D247" s="174" t="s">
        <v>71</v>
      </c>
      <c r="E247" s="175" t="s">
        <v>2742</v>
      </c>
      <c r="F247" s="175" t="s">
        <v>2743</v>
      </c>
      <c r="G247" s="173"/>
      <c r="H247" s="173"/>
      <c r="I247" s="176"/>
      <c r="J247" s="177">
        <f>BK247</f>
        <v>0</v>
      </c>
      <c r="K247" s="173"/>
      <c r="L247" s="178"/>
      <c r="M247" s="179"/>
      <c r="N247" s="180"/>
      <c r="O247" s="180"/>
      <c r="P247" s="181">
        <f>SUM(P248:P260)</f>
        <v>0</v>
      </c>
      <c r="Q247" s="180"/>
      <c r="R247" s="181">
        <f>SUM(R248:R260)</f>
        <v>0</v>
      </c>
      <c r="S247" s="180"/>
      <c r="T247" s="182">
        <f>SUM(T248:T260)</f>
        <v>0</v>
      </c>
      <c r="AR247" s="183" t="s">
        <v>80</v>
      </c>
      <c r="AT247" s="184" t="s">
        <v>71</v>
      </c>
      <c r="AU247" s="184" t="s">
        <v>72</v>
      </c>
      <c r="AY247" s="183" t="s">
        <v>146</v>
      </c>
      <c r="BK247" s="185">
        <f>SUM(BK248:BK260)</f>
        <v>0</v>
      </c>
    </row>
    <row r="248" spans="1:65" s="2" customFormat="1" ht="16.5" customHeight="1">
      <c r="A248" s="35"/>
      <c r="B248" s="36"/>
      <c r="C248" s="188" t="s">
        <v>550</v>
      </c>
      <c r="D248" s="188" t="s">
        <v>148</v>
      </c>
      <c r="E248" s="189" t="s">
        <v>2744</v>
      </c>
      <c r="F248" s="190" t="s">
        <v>2745</v>
      </c>
      <c r="G248" s="191" t="s">
        <v>2550</v>
      </c>
      <c r="H248" s="192">
        <v>72</v>
      </c>
      <c r="I248" s="193"/>
      <c r="J248" s="194">
        <f>ROUND(I248*H248,2)</f>
        <v>0</v>
      </c>
      <c r="K248" s="190" t="s">
        <v>19</v>
      </c>
      <c r="L248" s="40"/>
      <c r="M248" s="195" t="s">
        <v>19</v>
      </c>
      <c r="N248" s="196" t="s">
        <v>43</v>
      </c>
      <c r="O248" s="65"/>
      <c r="P248" s="197">
        <f>O248*H248</f>
        <v>0</v>
      </c>
      <c r="Q248" s="197">
        <v>0</v>
      </c>
      <c r="R248" s="197">
        <f>Q248*H248</f>
        <v>0</v>
      </c>
      <c r="S248" s="197">
        <v>0</v>
      </c>
      <c r="T248" s="198">
        <f>S248*H248</f>
        <v>0</v>
      </c>
      <c r="U248" s="35"/>
      <c r="V248" s="35"/>
      <c r="W248" s="35"/>
      <c r="X248" s="35"/>
      <c r="Y248" s="35"/>
      <c r="Z248" s="35"/>
      <c r="AA248" s="35"/>
      <c r="AB248" s="35"/>
      <c r="AC248" s="35"/>
      <c r="AD248" s="35"/>
      <c r="AE248" s="35"/>
      <c r="AR248" s="199" t="s">
        <v>153</v>
      </c>
      <c r="AT248" s="199" t="s">
        <v>148</v>
      </c>
      <c r="AU248" s="199" t="s">
        <v>80</v>
      </c>
      <c r="AY248" s="18" t="s">
        <v>146</v>
      </c>
      <c r="BE248" s="200">
        <f>IF(N248="základní",J248,0)</f>
        <v>0</v>
      </c>
      <c r="BF248" s="200">
        <f>IF(N248="snížená",J248,0)</f>
        <v>0</v>
      </c>
      <c r="BG248" s="200">
        <f>IF(N248="zákl. přenesená",J248,0)</f>
        <v>0</v>
      </c>
      <c r="BH248" s="200">
        <f>IF(N248="sníž. přenesená",J248,0)</f>
        <v>0</v>
      </c>
      <c r="BI248" s="200">
        <f>IF(N248="nulová",J248,0)</f>
        <v>0</v>
      </c>
      <c r="BJ248" s="18" t="s">
        <v>80</v>
      </c>
      <c r="BK248" s="200">
        <f>ROUND(I248*H248,2)</f>
        <v>0</v>
      </c>
      <c r="BL248" s="18" t="s">
        <v>153</v>
      </c>
      <c r="BM248" s="199" t="s">
        <v>974</v>
      </c>
    </row>
    <row r="249" spans="1:65" s="2" customFormat="1" ht="11.25">
      <c r="A249" s="35"/>
      <c r="B249" s="36"/>
      <c r="C249" s="37"/>
      <c r="D249" s="201" t="s">
        <v>155</v>
      </c>
      <c r="E249" s="37"/>
      <c r="F249" s="202" t="s">
        <v>2745</v>
      </c>
      <c r="G249" s="37"/>
      <c r="H249" s="37"/>
      <c r="I249" s="109"/>
      <c r="J249" s="37"/>
      <c r="K249" s="37"/>
      <c r="L249" s="40"/>
      <c r="M249" s="203"/>
      <c r="N249" s="204"/>
      <c r="O249" s="65"/>
      <c r="P249" s="65"/>
      <c r="Q249" s="65"/>
      <c r="R249" s="65"/>
      <c r="S249" s="65"/>
      <c r="T249" s="66"/>
      <c r="U249" s="35"/>
      <c r="V249" s="35"/>
      <c r="W249" s="35"/>
      <c r="X249" s="35"/>
      <c r="Y249" s="35"/>
      <c r="Z249" s="35"/>
      <c r="AA249" s="35"/>
      <c r="AB249" s="35"/>
      <c r="AC249" s="35"/>
      <c r="AD249" s="35"/>
      <c r="AE249" s="35"/>
      <c r="AT249" s="18" t="s">
        <v>155</v>
      </c>
      <c r="AU249" s="18" t="s">
        <v>80</v>
      </c>
    </row>
    <row r="250" spans="1:65" s="2" customFormat="1" ht="29.25">
      <c r="A250" s="35"/>
      <c r="B250" s="36"/>
      <c r="C250" s="37"/>
      <c r="D250" s="201" t="s">
        <v>1190</v>
      </c>
      <c r="E250" s="37"/>
      <c r="F250" s="236" t="s">
        <v>2746</v>
      </c>
      <c r="G250" s="37"/>
      <c r="H250" s="37"/>
      <c r="I250" s="109"/>
      <c r="J250" s="37"/>
      <c r="K250" s="37"/>
      <c r="L250" s="40"/>
      <c r="M250" s="203"/>
      <c r="N250" s="204"/>
      <c r="O250" s="65"/>
      <c r="P250" s="65"/>
      <c r="Q250" s="65"/>
      <c r="R250" s="65"/>
      <c r="S250" s="65"/>
      <c r="T250" s="66"/>
      <c r="U250" s="35"/>
      <c r="V250" s="35"/>
      <c r="W250" s="35"/>
      <c r="X250" s="35"/>
      <c r="Y250" s="35"/>
      <c r="Z250" s="35"/>
      <c r="AA250" s="35"/>
      <c r="AB250" s="35"/>
      <c r="AC250" s="35"/>
      <c r="AD250" s="35"/>
      <c r="AE250" s="35"/>
      <c r="AT250" s="18" t="s">
        <v>1190</v>
      </c>
      <c r="AU250" s="18" t="s">
        <v>80</v>
      </c>
    </row>
    <row r="251" spans="1:65" s="2" customFormat="1" ht="16.5" customHeight="1">
      <c r="A251" s="35"/>
      <c r="B251" s="36"/>
      <c r="C251" s="188" t="s">
        <v>555</v>
      </c>
      <c r="D251" s="188" t="s">
        <v>148</v>
      </c>
      <c r="E251" s="189" t="s">
        <v>2747</v>
      </c>
      <c r="F251" s="190" t="s">
        <v>2748</v>
      </c>
      <c r="G251" s="191" t="s">
        <v>464</v>
      </c>
      <c r="H251" s="192">
        <v>157</v>
      </c>
      <c r="I251" s="193"/>
      <c r="J251" s="194">
        <f>ROUND(I251*H251,2)</f>
        <v>0</v>
      </c>
      <c r="K251" s="190" t="s">
        <v>19</v>
      </c>
      <c r="L251" s="40"/>
      <c r="M251" s="195" t="s">
        <v>19</v>
      </c>
      <c r="N251" s="196" t="s">
        <v>43</v>
      </c>
      <c r="O251" s="65"/>
      <c r="P251" s="197">
        <f>O251*H251</f>
        <v>0</v>
      </c>
      <c r="Q251" s="197">
        <v>0</v>
      </c>
      <c r="R251" s="197">
        <f>Q251*H251</f>
        <v>0</v>
      </c>
      <c r="S251" s="197">
        <v>0</v>
      </c>
      <c r="T251" s="198">
        <f>S251*H251</f>
        <v>0</v>
      </c>
      <c r="U251" s="35"/>
      <c r="V251" s="35"/>
      <c r="W251" s="35"/>
      <c r="X251" s="35"/>
      <c r="Y251" s="35"/>
      <c r="Z251" s="35"/>
      <c r="AA251" s="35"/>
      <c r="AB251" s="35"/>
      <c r="AC251" s="35"/>
      <c r="AD251" s="35"/>
      <c r="AE251" s="35"/>
      <c r="AR251" s="199" t="s">
        <v>153</v>
      </c>
      <c r="AT251" s="199" t="s">
        <v>148</v>
      </c>
      <c r="AU251" s="199" t="s">
        <v>80</v>
      </c>
      <c r="AY251" s="18" t="s">
        <v>146</v>
      </c>
      <c r="BE251" s="200">
        <f>IF(N251="základní",J251,0)</f>
        <v>0</v>
      </c>
      <c r="BF251" s="200">
        <f>IF(N251="snížená",J251,0)</f>
        <v>0</v>
      </c>
      <c r="BG251" s="200">
        <f>IF(N251="zákl. přenesená",J251,0)</f>
        <v>0</v>
      </c>
      <c r="BH251" s="200">
        <f>IF(N251="sníž. přenesená",J251,0)</f>
        <v>0</v>
      </c>
      <c r="BI251" s="200">
        <f>IF(N251="nulová",J251,0)</f>
        <v>0</v>
      </c>
      <c r="BJ251" s="18" t="s">
        <v>80</v>
      </c>
      <c r="BK251" s="200">
        <f>ROUND(I251*H251,2)</f>
        <v>0</v>
      </c>
      <c r="BL251" s="18" t="s">
        <v>153</v>
      </c>
      <c r="BM251" s="199" t="s">
        <v>988</v>
      </c>
    </row>
    <row r="252" spans="1:65" s="2" customFormat="1" ht="11.25">
      <c r="A252" s="35"/>
      <c r="B252" s="36"/>
      <c r="C252" s="37"/>
      <c r="D252" s="201" t="s">
        <v>155</v>
      </c>
      <c r="E252" s="37"/>
      <c r="F252" s="202" t="s">
        <v>2749</v>
      </c>
      <c r="G252" s="37"/>
      <c r="H252" s="37"/>
      <c r="I252" s="109"/>
      <c r="J252" s="37"/>
      <c r="K252" s="37"/>
      <c r="L252" s="40"/>
      <c r="M252" s="203"/>
      <c r="N252" s="204"/>
      <c r="O252" s="65"/>
      <c r="P252" s="65"/>
      <c r="Q252" s="65"/>
      <c r="R252" s="65"/>
      <c r="S252" s="65"/>
      <c r="T252" s="66"/>
      <c r="U252" s="35"/>
      <c r="V252" s="35"/>
      <c r="W252" s="35"/>
      <c r="X252" s="35"/>
      <c r="Y252" s="35"/>
      <c r="Z252" s="35"/>
      <c r="AA252" s="35"/>
      <c r="AB252" s="35"/>
      <c r="AC252" s="35"/>
      <c r="AD252" s="35"/>
      <c r="AE252" s="35"/>
      <c r="AT252" s="18" t="s">
        <v>155</v>
      </c>
      <c r="AU252" s="18" t="s">
        <v>80</v>
      </c>
    </row>
    <row r="253" spans="1:65" s="2" customFormat="1" ht="19.5">
      <c r="A253" s="35"/>
      <c r="B253" s="36"/>
      <c r="C253" s="37"/>
      <c r="D253" s="201" t="s">
        <v>1190</v>
      </c>
      <c r="E253" s="37"/>
      <c r="F253" s="236" t="s">
        <v>2750</v>
      </c>
      <c r="G253" s="37"/>
      <c r="H253" s="37"/>
      <c r="I253" s="109"/>
      <c r="J253" s="37"/>
      <c r="K253" s="37"/>
      <c r="L253" s="40"/>
      <c r="M253" s="203"/>
      <c r="N253" s="204"/>
      <c r="O253" s="65"/>
      <c r="P253" s="65"/>
      <c r="Q253" s="65"/>
      <c r="R253" s="65"/>
      <c r="S253" s="65"/>
      <c r="T253" s="66"/>
      <c r="U253" s="35"/>
      <c r="V253" s="35"/>
      <c r="W253" s="35"/>
      <c r="X253" s="35"/>
      <c r="Y253" s="35"/>
      <c r="Z253" s="35"/>
      <c r="AA253" s="35"/>
      <c r="AB253" s="35"/>
      <c r="AC253" s="35"/>
      <c r="AD253" s="35"/>
      <c r="AE253" s="35"/>
      <c r="AT253" s="18" t="s">
        <v>1190</v>
      </c>
      <c r="AU253" s="18" t="s">
        <v>80</v>
      </c>
    </row>
    <row r="254" spans="1:65" s="2" customFormat="1" ht="16.5" customHeight="1">
      <c r="A254" s="35"/>
      <c r="B254" s="36"/>
      <c r="C254" s="188" t="s">
        <v>560</v>
      </c>
      <c r="D254" s="188" t="s">
        <v>148</v>
      </c>
      <c r="E254" s="189" t="s">
        <v>2751</v>
      </c>
      <c r="F254" s="190" t="s">
        <v>2752</v>
      </c>
      <c r="G254" s="191" t="s">
        <v>2550</v>
      </c>
      <c r="H254" s="192">
        <v>24</v>
      </c>
      <c r="I254" s="193"/>
      <c r="J254" s="194">
        <f>ROUND(I254*H254,2)</f>
        <v>0</v>
      </c>
      <c r="K254" s="190" t="s">
        <v>19</v>
      </c>
      <c r="L254" s="40"/>
      <c r="M254" s="195" t="s">
        <v>19</v>
      </c>
      <c r="N254" s="196" t="s">
        <v>43</v>
      </c>
      <c r="O254" s="65"/>
      <c r="P254" s="197">
        <f>O254*H254</f>
        <v>0</v>
      </c>
      <c r="Q254" s="197">
        <v>0</v>
      </c>
      <c r="R254" s="197">
        <f>Q254*H254</f>
        <v>0</v>
      </c>
      <c r="S254" s="197">
        <v>0</v>
      </c>
      <c r="T254" s="198">
        <f>S254*H254</f>
        <v>0</v>
      </c>
      <c r="U254" s="35"/>
      <c r="V254" s="35"/>
      <c r="W254" s="35"/>
      <c r="X254" s="35"/>
      <c r="Y254" s="35"/>
      <c r="Z254" s="35"/>
      <c r="AA254" s="35"/>
      <c r="AB254" s="35"/>
      <c r="AC254" s="35"/>
      <c r="AD254" s="35"/>
      <c r="AE254" s="35"/>
      <c r="AR254" s="199" t="s">
        <v>153</v>
      </c>
      <c r="AT254" s="199" t="s">
        <v>148</v>
      </c>
      <c r="AU254" s="199" t="s">
        <v>80</v>
      </c>
      <c r="AY254" s="18" t="s">
        <v>146</v>
      </c>
      <c r="BE254" s="200">
        <f>IF(N254="základní",J254,0)</f>
        <v>0</v>
      </c>
      <c r="BF254" s="200">
        <f>IF(N254="snížená",J254,0)</f>
        <v>0</v>
      </c>
      <c r="BG254" s="200">
        <f>IF(N254="zákl. přenesená",J254,0)</f>
        <v>0</v>
      </c>
      <c r="BH254" s="200">
        <f>IF(N254="sníž. přenesená",J254,0)</f>
        <v>0</v>
      </c>
      <c r="BI254" s="200">
        <f>IF(N254="nulová",J254,0)</f>
        <v>0</v>
      </c>
      <c r="BJ254" s="18" t="s">
        <v>80</v>
      </c>
      <c r="BK254" s="200">
        <f>ROUND(I254*H254,2)</f>
        <v>0</v>
      </c>
      <c r="BL254" s="18" t="s">
        <v>153</v>
      </c>
      <c r="BM254" s="199" t="s">
        <v>1000</v>
      </c>
    </row>
    <row r="255" spans="1:65" s="2" customFormat="1" ht="11.25">
      <c r="A255" s="35"/>
      <c r="B255" s="36"/>
      <c r="C255" s="37"/>
      <c r="D255" s="201" t="s">
        <v>155</v>
      </c>
      <c r="E255" s="37"/>
      <c r="F255" s="202" t="s">
        <v>2753</v>
      </c>
      <c r="G255" s="37"/>
      <c r="H255" s="37"/>
      <c r="I255" s="109"/>
      <c r="J255" s="37"/>
      <c r="K255" s="37"/>
      <c r="L255" s="40"/>
      <c r="M255" s="203"/>
      <c r="N255" s="204"/>
      <c r="O255" s="65"/>
      <c r="P255" s="65"/>
      <c r="Q255" s="65"/>
      <c r="R255" s="65"/>
      <c r="S255" s="65"/>
      <c r="T255" s="66"/>
      <c r="U255" s="35"/>
      <c r="V255" s="35"/>
      <c r="W255" s="35"/>
      <c r="X255" s="35"/>
      <c r="Y255" s="35"/>
      <c r="Z255" s="35"/>
      <c r="AA255" s="35"/>
      <c r="AB255" s="35"/>
      <c r="AC255" s="35"/>
      <c r="AD255" s="35"/>
      <c r="AE255" s="35"/>
      <c r="AT255" s="18" t="s">
        <v>155</v>
      </c>
      <c r="AU255" s="18" t="s">
        <v>80</v>
      </c>
    </row>
    <row r="256" spans="1:65" s="2" customFormat="1" ht="19.5">
      <c r="A256" s="35"/>
      <c r="B256" s="36"/>
      <c r="C256" s="37"/>
      <c r="D256" s="201" t="s">
        <v>1190</v>
      </c>
      <c r="E256" s="37"/>
      <c r="F256" s="236" t="s">
        <v>2754</v>
      </c>
      <c r="G256" s="37"/>
      <c r="H256" s="37"/>
      <c r="I256" s="109"/>
      <c r="J256" s="37"/>
      <c r="K256" s="37"/>
      <c r="L256" s="40"/>
      <c r="M256" s="203"/>
      <c r="N256" s="204"/>
      <c r="O256" s="65"/>
      <c r="P256" s="65"/>
      <c r="Q256" s="65"/>
      <c r="R256" s="65"/>
      <c r="S256" s="65"/>
      <c r="T256" s="66"/>
      <c r="U256" s="35"/>
      <c r="V256" s="35"/>
      <c r="W256" s="35"/>
      <c r="X256" s="35"/>
      <c r="Y256" s="35"/>
      <c r="Z256" s="35"/>
      <c r="AA256" s="35"/>
      <c r="AB256" s="35"/>
      <c r="AC256" s="35"/>
      <c r="AD256" s="35"/>
      <c r="AE256" s="35"/>
      <c r="AT256" s="18" t="s">
        <v>1190</v>
      </c>
      <c r="AU256" s="18" t="s">
        <v>80</v>
      </c>
    </row>
    <row r="257" spans="1:65" s="2" customFormat="1" ht="16.5" customHeight="1">
      <c r="A257" s="35"/>
      <c r="B257" s="36"/>
      <c r="C257" s="188" t="s">
        <v>566</v>
      </c>
      <c r="D257" s="188" t="s">
        <v>148</v>
      </c>
      <c r="E257" s="189" t="s">
        <v>2755</v>
      </c>
      <c r="F257" s="190" t="s">
        <v>2756</v>
      </c>
      <c r="G257" s="191" t="s">
        <v>2585</v>
      </c>
      <c r="H257" s="192">
        <v>1</v>
      </c>
      <c r="I257" s="193"/>
      <c r="J257" s="194">
        <f>ROUND(I257*H257,2)</f>
        <v>0</v>
      </c>
      <c r="K257" s="190" t="s">
        <v>19</v>
      </c>
      <c r="L257" s="40"/>
      <c r="M257" s="195" t="s">
        <v>19</v>
      </c>
      <c r="N257" s="196" t="s">
        <v>43</v>
      </c>
      <c r="O257" s="65"/>
      <c r="P257" s="197">
        <f>O257*H257</f>
        <v>0</v>
      </c>
      <c r="Q257" s="197">
        <v>0</v>
      </c>
      <c r="R257" s="197">
        <f>Q257*H257</f>
        <v>0</v>
      </c>
      <c r="S257" s="197">
        <v>0</v>
      </c>
      <c r="T257" s="198">
        <f>S257*H257</f>
        <v>0</v>
      </c>
      <c r="U257" s="35"/>
      <c r="V257" s="35"/>
      <c r="W257" s="35"/>
      <c r="X257" s="35"/>
      <c r="Y257" s="35"/>
      <c r="Z257" s="35"/>
      <c r="AA257" s="35"/>
      <c r="AB257" s="35"/>
      <c r="AC257" s="35"/>
      <c r="AD257" s="35"/>
      <c r="AE257" s="35"/>
      <c r="AR257" s="199" t="s">
        <v>153</v>
      </c>
      <c r="AT257" s="199" t="s">
        <v>148</v>
      </c>
      <c r="AU257" s="199" t="s">
        <v>80</v>
      </c>
      <c r="AY257" s="18" t="s">
        <v>146</v>
      </c>
      <c r="BE257" s="200">
        <f>IF(N257="základní",J257,0)</f>
        <v>0</v>
      </c>
      <c r="BF257" s="200">
        <f>IF(N257="snížená",J257,0)</f>
        <v>0</v>
      </c>
      <c r="BG257" s="200">
        <f>IF(N257="zákl. přenesená",J257,0)</f>
        <v>0</v>
      </c>
      <c r="BH257" s="200">
        <f>IF(N257="sníž. přenesená",J257,0)</f>
        <v>0</v>
      </c>
      <c r="BI257" s="200">
        <f>IF(N257="nulová",J257,0)</f>
        <v>0</v>
      </c>
      <c r="BJ257" s="18" t="s">
        <v>80</v>
      </c>
      <c r="BK257" s="200">
        <f>ROUND(I257*H257,2)</f>
        <v>0</v>
      </c>
      <c r="BL257" s="18" t="s">
        <v>153</v>
      </c>
      <c r="BM257" s="199" t="s">
        <v>1011</v>
      </c>
    </row>
    <row r="258" spans="1:65" s="2" customFormat="1" ht="11.25">
      <c r="A258" s="35"/>
      <c r="B258" s="36"/>
      <c r="C258" s="37"/>
      <c r="D258" s="201" t="s">
        <v>155</v>
      </c>
      <c r="E258" s="37"/>
      <c r="F258" s="202" t="s">
        <v>2756</v>
      </c>
      <c r="G258" s="37"/>
      <c r="H258" s="37"/>
      <c r="I258" s="109"/>
      <c r="J258" s="37"/>
      <c r="K258" s="37"/>
      <c r="L258" s="40"/>
      <c r="M258" s="203"/>
      <c r="N258" s="204"/>
      <c r="O258" s="65"/>
      <c r="P258" s="65"/>
      <c r="Q258" s="65"/>
      <c r="R258" s="65"/>
      <c r="S258" s="65"/>
      <c r="T258" s="66"/>
      <c r="U258" s="35"/>
      <c r="V258" s="35"/>
      <c r="W258" s="35"/>
      <c r="X258" s="35"/>
      <c r="Y258" s="35"/>
      <c r="Z258" s="35"/>
      <c r="AA258" s="35"/>
      <c r="AB258" s="35"/>
      <c r="AC258" s="35"/>
      <c r="AD258" s="35"/>
      <c r="AE258" s="35"/>
      <c r="AT258" s="18" t="s">
        <v>155</v>
      </c>
      <c r="AU258" s="18" t="s">
        <v>80</v>
      </c>
    </row>
    <row r="259" spans="1:65" s="2" customFormat="1" ht="16.5" customHeight="1">
      <c r="A259" s="35"/>
      <c r="B259" s="36"/>
      <c r="C259" s="188" t="s">
        <v>573</v>
      </c>
      <c r="D259" s="188" t="s">
        <v>148</v>
      </c>
      <c r="E259" s="189" t="s">
        <v>2757</v>
      </c>
      <c r="F259" s="190" t="s">
        <v>2758</v>
      </c>
      <c r="G259" s="191" t="s">
        <v>344</v>
      </c>
      <c r="H259" s="192">
        <v>1</v>
      </c>
      <c r="I259" s="193"/>
      <c r="J259" s="194">
        <f>ROUND(I259*H259,2)</f>
        <v>0</v>
      </c>
      <c r="K259" s="190" t="s">
        <v>19</v>
      </c>
      <c r="L259" s="40"/>
      <c r="M259" s="195" t="s">
        <v>19</v>
      </c>
      <c r="N259" s="196" t="s">
        <v>43</v>
      </c>
      <c r="O259" s="65"/>
      <c r="P259" s="197">
        <f>O259*H259</f>
        <v>0</v>
      </c>
      <c r="Q259" s="197">
        <v>0</v>
      </c>
      <c r="R259" s="197">
        <f>Q259*H259</f>
        <v>0</v>
      </c>
      <c r="S259" s="197">
        <v>0</v>
      </c>
      <c r="T259" s="198">
        <f>S259*H259</f>
        <v>0</v>
      </c>
      <c r="U259" s="35"/>
      <c r="V259" s="35"/>
      <c r="W259" s="35"/>
      <c r="X259" s="35"/>
      <c r="Y259" s="35"/>
      <c r="Z259" s="35"/>
      <c r="AA259" s="35"/>
      <c r="AB259" s="35"/>
      <c r="AC259" s="35"/>
      <c r="AD259" s="35"/>
      <c r="AE259" s="35"/>
      <c r="AR259" s="199" t="s">
        <v>153</v>
      </c>
      <c r="AT259" s="199" t="s">
        <v>148</v>
      </c>
      <c r="AU259" s="199" t="s">
        <v>80</v>
      </c>
      <c r="AY259" s="18" t="s">
        <v>146</v>
      </c>
      <c r="BE259" s="200">
        <f>IF(N259="základní",J259,0)</f>
        <v>0</v>
      </c>
      <c r="BF259" s="200">
        <f>IF(N259="snížená",J259,0)</f>
        <v>0</v>
      </c>
      <c r="BG259" s="200">
        <f>IF(N259="zákl. přenesená",J259,0)</f>
        <v>0</v>
      </c>
      <c r="BH259" s="200">
        <f>IF(N259="sníž. přenesená",J259,0)</f>
        <v>0</v>
      </c>
      <c r="BI259" s="200">
        <f>IF(N259="nulová",J259,0)</f>
        <v>0</v>
      </c>
      <c r="BJ259" s="18" t="s">
        <v>80</v>
      </c>
      <c r="BK259" s="200">
        <f>ROUND(I259*H259,2)</f>
        <v>0</v>
      </c>
      <c r="BL259" s="18" t="s">
        <v>153</v>
      </c>
      <c r="BM259" s="199" t="s">
        <v>1023</v>
      </c>
    </row>
    <row r="260" spans="1:65" s="2" customFormat="1" ht="11.25">
      <c r="A260" s="35"/>
      <c r="B260" s="36"/>
      <c r="C260" s="37"/>
      <c r="D260" s="201" t="s">
        <v>155</v>
      </c>
      <c r="E260" s="37"/>
      <c r="F260" s="202" t="s">
        <v>2758</v>
      </c>
      <c r="G260" s="37"/>
      <c r="H260" s="37"/>
      <c r="I260" s="109"/>
      <c r="J260" s="37"/>
      <c r="K260" s="37"/>
      <c r="L260" s="40"/>
      <c r="M260" s="238"/>
      <c r="N260" s="239"/>
      <c r="O260" s="240"/>
      <c r="P260" s="240"/>
      <c r="Q260" s="240"/>
      <c r="R260" s="240"/>
      <c r="S260" s="240"/>
      <c r="T260" s="241"/>
      <c r="U260" s="35"/>
      <c r="V260" s="35"/>
      <c r="W260" s="35"/>
      <c r="X260" s="35"/>
      <c r="Y260" s="35"/>
      <c r="Z260" s="35"/>
      <c r="AA260" s="35"/>
      <c r="AB260" s="35"/>
      <c r="AC260" s="35"/>
      <c r="AD260" s="35"/>
      <c r="AE260" s="35"/>
      <c r="AT260" s="18" t="s">
        <v>155</v>
      </c>
      <c r="AU260" s="18" t="s">
        <v>80</v>
      </c>
    </row>
    <row r="261" spans="1:65" s="2" customFormat="1" ht="6.95" customHeight="1">
      <c r="A261" s="35"/>
      <c r="B261" s="48"/>
      <c r="C261" s="49"/>
      <c r="D261" s="49"/>
      <c r="E261" s="49"/>
      <c r="F261" s="49"/>
      <c r="G261" s="49"/>
      <c r="H261" s="49"/>
      <c r="I261" s="137"/>
      <c r="J261" s="49"/>
      <c r="K261" s="49"/>
      <c r="L261" s="40"/>
      <c r="M261" s="35"/>
      <c r="O261" s="35"/>
      <c r="P261" s="35"/>
      <c r="Q261" s="35"/>
      <c r="R261" s="35"/>
      <c r="S261" s="35"/>
      <c r="T261" s="35"/>
      <c r="U261" s="35"/>
      <c r="V261" s="35"/>
      <c r="W261" s="35"/>
      <c r="X261" s="35"/>
      <c r="Y261" s="35"/>
      <c r="Z261" s="35"/>
      <c r="AA261" s="35"/>
      <c r="AB261" s="35"/>
      <c r="AC261" s="35"/>
      <c r="AD261" s="35"/>
      <c r="AE261" s="35"/>
    </row>
  </sheetData>
  <sheetProtection algorithmName="SHA-512" hashValue="L6tcHGz5h3dqS/2N3ioPztzzdmyIImDjHWBxnkXf3d5R1JdxWQlLlRo9it2XktLtwbEj7ExBI29n9fZesBSRrQ==" saltValue="coLXrdjREcoIwMIyYkE+rI3iGOx5LoGUiHtk9ItHx92FJhwlM8inIJnDr9Of6v/R4GXFPCoJRqQJHT9z4GwNvQ==" spinCount="100000" sheet="1" objects="1" scenarios="1" formatColumns="0" formatRows="0" autoFilter="0"/>
  <autoFilter ref="C96:K260" xr:uid="{00000000-0009-0000-0000-000003000000}"/>
  <mergeCells count="9">
    <mergeCell ref="E50:H50"/>
    <mergeCell ref="E87:H87"/>
    <mergeCell ref="E89:H89"/>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314"/>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2"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2"/>
      <c r="L2" s="343"/>
      <c r="M2" s="343"/>
      <c r="N2" s="343"/>
      <c r="O2" s="343"/>
      <c r="P2" s="343"/>
      <c r="Q2" s="343"/>
      <c r="R2" s="343"/>
      <c r="S2" s="343"/>
      <c r="T2" s="343"/>
      <c r="U2" s="343"/>
      <c r="V2" s="343"/>
      <c r="AT2" s="18" t="s">
        <v>91</v>
      </c>
    </row>
    <row r="3" spans="1:46" s="1" customFormat="1" ht="6.95" customHeight="1">
      <c r="B3" s="103"/>
      <c r="C3" s="104"/>
      <c r="D3" s="104"/>
      <c r="E3" s="104"/>
      <c r="F3" s="104"/>
      <c r="G3" s="104"/>
      <c r="H3" s="104"/>
      <c r="I3" s="105"/>
      <c r="J3" s="104"/>
      <c r="K3" s="104"/>
      <c r="L3" s="21"/>
      <c r="AT3" s="18" t="s">
        <v>82</v>
      </c>
    </row>
    <row r="4" spans="1:46" s="1" customFormat="1" ht="24.95" customHeight="1">
      <c r="B4" s="21"/>
      <c r="D4" s="106" t="s">
        <v>98</v>
      </c>
      <c r="I4" s="102"/>
      <c r="L4" s="21"/>
      <c r="M4" s="107" t="s">
        <v>10</v>
      </c>
      <c r="AT4" s="18" t="s">
        <v>4</v>
      </c>
    </row>
    <row r="5" spans="1:46" s="1" customFormat="1" ht="6.95" customHeight="1">
      <c r="B5" s="21"/>
      <c r="I5" s="102"/>
      <c r="L5" s="21"/>
    </row>
    <row r="6" spans="1:46" s="1" customFormat="1" ht="12" customHeight="1">
      <c r="B6" s="21"/>
      <c r="D6" s="108" t="s">
        <v>16</v>
      </c>
      <c r="I6" s="102"/>
      <c r="L6" s="21"/>
    </row>
    <row r="7" spans="1:46" s="1" customFormat="1" ht="16.5" customHeight="1">
      <c r="B7" s="21"/>
      <c r="E7" s="372" t="str">
        <f>'Rekapitulace stavby'!K6</f>
        <v>Modernizace a rozšíření prostor SPC Kladno - Vrapice</v>
      </c>
      <c r="F7" s="373"/>
      <c r="G7" s="373"/>
      <c r="H7" s="373"/>
      <c r="I7" s="102"/>
      <c r="L7" s="21"/>
    </row>
    <row r="8" spans="1:46" s="2" customFormat="1" ht="12" customHeight="1">
      <c r="A8" s="35"/>
      <c r="B8" s="40"/>
      <c r="C8" s="35"/>
      <c r="D8" s="108" t="s">
        <v>99</v>
      </c>
      <c r="E8" s="35"/>
      <c r="F8" s="35"/>
      <c r="G8" s="35"/>
      <c r="H8" s="35"/>
      <c r="I8" s="109"/>
      <c r="J8" s="35"/>
      <c r="K8" s="35"/>
      <c r="L8" s="110"/>
      <c r="S8" s="35"/>
      <c r="T8" s="35"/>
      <c r="U8" s="35"/>
      <c r="V8" s="35"/>
      <c r="W8" s="35"/>
      <c r="X8" s="35"/>
      <c r="Y8" s="35"/>
      <c r="Z8" s="35"/>
      <c r="AA8" s="35"/>
      <c r="AB8" s="35"/>
      <c r="AC8" s="35"/>
      <c r="AD8" s="35"/>
      <c r="AE8" s="35"/>
    </row>
    <row r="9" spans="1:46" s="2" customFormat="1" ht="16.5" customHeight="1">
      <c r="A9" s="35"/>
      <c r="B9" s="40"/>
      <c r="C9" s="35"/>
      <c r="D9" s="35"/>
      <c r="E9" s="374" t="s">
        <v>2759</v>
      </c>
      <c r="F9" s="375"/>
      <c r="G9" s="375"/>
      <c r="H9" s="375"/>
      <c r="I9" s="109"/>
      <c r="J9" s="35"/>
      <c r="K9" s="35"/>
      <c r="L9" s="110"/>
      <c r="S9" s="35"/>
      <c r="T9" s="35"/>
      <c r="U9" s="35"/>
      <c r="V9" s="35"/>
      <c r="W9" s="35"/>
      <c r="X9" s="35"/>
      <c r="Y9" s="35"/>
      <c r="Z9" s="35"/>
      <c r="AA9" s="35"/>
      <c r="AB9" s="35"/>
      <c r="AC9" s="35"/>
      <c r="AD9" s="35"/>
      <c r="AE9" s="35"/>
    </row>
    <row r="10" spans="1:46" s="2" customFormat="1" ht="11.25">
      <c r="A10" s="35"/>
      <c r="B10" s="40"/>
      <c r="C10" s="35"/>
      <c r="D10" s="35"/>
      <c r="E10" s="35"/>
      <c r="F10" s="35"/>
      <c r="G10" s="35"/>
      <c r="H10" s="35"/>
      <c r="I10" s="109"/>
      <c r="J10" s="35"/>
      <c r="K10" s="35"/>
      <c r="L10" s="110"/>
      <c r="S10" s="35"/>
      <c r="T10" s="35"/>
      <c r="U10" s="35"/>
      <c r="V10" s="35"/>
      <c r="W10" s="35"/>
      <c r="X10" s="35"/>
      <c r="Y10" s="35"/>
      <c r="Z10" s="35"/>
      <c r="AA10" s="35"/>
      <c r="AB10" s="35"/>
      <c r="AC10" s="35"/>
      <c r="AD10" s="35"/>
      <c r="AE10" s="35"/>
    </row>
    <row r="11" spans="1:46" s="2" customFormat="1" ht="12" customHeight="1">
      <c r="A11" s="35"/>
      <c r="B11" s="40"/>
      <c r="C11" s="35"/>
      <c r="D11" s="108" t="s">
        <v>18</v>
      </c>
      <c r="E11" s="35"/>
      <c r="F11" s="111" t="s">
        <v>19</v>
      </c>
      <c r="G11" s="35"/>
      <c r="H11" s="35"/>
      <c r="I11" s="112" t="s">
        <v>20</v>
      </c>
      <c r="J11" s="111" t="s">
        <v>19</v>
      </c>
      <c r="K11" s="35"/>
      <c r="L11" s="110"/>
      <c r="S11" s="35"/>
      <c r="T11" s="35"/>
      <c r="U11" s="35"/>
      <c r="V11" s="35"/>
      <c r="W11" s="35"/>
      <c r="X11" s="35"/>
      <c r="Y11" s="35"/>
      <c r="Z11" s="35"/>
      <c r="AA11" s="35"/>
      <c r="AB11" s="35"/>
      <c r="AC11" s="35"/>
      <c r="AD11" s="35"/>
      <c r="AE11" s="35"/>
    </row>
    <row r="12" spans="1:46" s="2" customFormat="1" ht="12" customHeight="1">
      <c r="A12" s="35"/>
      <c r="B12" s="40"/>
      <c r="C12" s="35"/>
      <c r="D12" s="108" t="s">
        <v>21</v>
      </c>
      <c r="E12" s="35"/>
      <c r="F12" s="111" t="s">
        <v>22</v>
      </c>
      <c r="G12" s="35"/>
      <c r="H12" s="35"/>
      <c r="I12" s="112" t="s">
        <v>23</v>
      </c>
      <c r="J12" s="113" t="str">
        <f>'Rekapitulace stavby'!AN8</f>
        <v>15. 3. 2019</v>
      </c>
      <c r="K12" s="35"/>
      <c r="L12" s="110"/>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109"/>
      <c r="J13" s="35"/>
      <c r="K13" s="35"/>
      <c r="L13" s="110"/>
      <c r="S13" s="35"/>
      <c r="T13" s="35"/>
      <c r="U13" s="35"/>
      <c r="V13" s="35"/>
      <c r="W13" s="35"/>
      <c r="X13" s="35"/>
      <c r="Y13" s="35"/>
      <c r="Z13" s="35"/>
      <c r="AA13" s="35"/>
      <c r="AB13" s="35"/>
      <c r="AC13" s="35"/>
      <c r="AD13" s="35"/>
      <c r="AE13" s="35"/>
    </row>
    <row r="14" spans="1:46" s="2" customFormat="1" ht="12" customHeight="1">
      <c r="A14" s="35"/>
      <c r="B14" s="40"/>
      <c r="C14" s="35"/>
      <c r="D14" s="108" t="s">
        <v>25</v>
      </c>
      <c r="E14" s="35"/>
      <c r="F14" s="35"/>
      <c r="G14" s="35"/>
      <c r="H14" s="35"/>
      <c r="I14" s="112" t="s">
        <v>26</v>
      </c>
      <c r="J14" s="111" t="s">
        <v>19</v>
      </c>
      <c r="K14" s="35"/>
      <c r="L14" s="110"/>
      <c r="S14" s="35"/>
      <c r="T14" s="35"/>
      <c r="U14" s="35"/>
      <c r="V14" s="35"/>
      <c r="W14" s="35"/>
      <c r="X14" s="35"/>
      <c r="Y14" s="35"/>
      <c r="Z14" s="35"/>
      <c r="AA14" s="35"/>
      <c r="AB14" s="35"/>
      <c r="AC14" s="35"/>
      <c r="AD14" s="35"/>
      <c r="AE14" s="35"/>
    </row>
    <row r="15" spans="1:46" s="2" customFormat="1" ht="18" customHeight="1">
      <c r="A15" s="35"/>
      <c r="B15" s="40"/>
      <c r="C15" s="35"/>
      <c r="D15" s="35"/>
      <c r="E15" s="111" t="s">
        <v>27</v>
      </c>
      <c r="F15" s="35"/>
      <c r="G15" s="35"/>
      <c r="H15" s="35"/>
      <c r="I15" s="112" t="s">
        <v>28</v>
      </c>
      <c r="J15" s="111" t="s">
        <v>19</v>
      </c>
      <c r="K15" s="35"/>
      <c r="L15" s="110"/>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109"/>
      <c r="J16" s="35"/>
      <c r="K16" s="35"/>
      <c r="L16" s="110"/>
      <c r="S16" s="35"/>
      <c r="T16" s="35"/>
      <c r="U16" s="35"/>
      <c r="V16" s="35"/>
      <c r="W16" s="35"/>
      <c r="X16" s="35"/>
      <c r="Y16" s="35"/>
      <c r="Z16" s="35"/>
      <c r="AA16" s="35"/>
      <c r="AB16" s="35"/>
      <c r="AC16" s="35"/>
      <c r="AD16" s="35"/>
      <c r="AE16" s="35"/>
    </row>
    <row r="17" spans="1:31" s="2" customFormat="1" ht="12" customHeight="1">
      <c r="A17" s="35"/>
      <c r="B17" s="40"/>
      <c r="C17" s="35"/>
      <c r="D17" s="108" t="s">
        <v>29</v>
      </c>
      <c r="E17" s="35"/>
      <c r="F17" s="35"/>
      <c r="G17" s="35"/>
      <c r="H17" s="35"/>
      <c r="I17" s="112" t="s">
        <v>26</v>
      </c>
      <c r="J17" s="31" t="str">
        <f>'Rekapitulace stavby'!AN13</f>
        <v>Vyplň údaj</v>
      </c>
      <c r="K17" s="35"/>
      <c r="L17" s="110"/>
      <c r="S17" s="35"/>
      <c r="T17" s="35"/>
      <c r="U17" s="35"/>
      <c r="V17" s="35"/>
      <c r="W17" s="35"/>
      <c r="X17" s="35"/>
      <c r="Y17" s="35"/>
      <c r="Z17" s="35"/>
      <c r="AA17" s="35"/>
      <c r="AB17" s="35"/>
      <c r="AC17" s="35"/>
      <c r="AD17" s="35"/>
      <c r="AE17" s="35"/>
    </row>
    <row r="18" spans="1:31" s="2" customFormat="1" ht="18" customHeight="1">
      <c r="A18" s="35"/>
      <c r="B18" s="40"/>
      <c r="C18" s="35"/>
      <c r="D18" s="35"/>
      <c r="E18" s="376" t="str">
        <f>'Rekapitulace stavby'!E14</f>
        <v>Vyplň údaj</v>
      </c>
      <c r="F18" s="377"/>
      <c r="G18" s="377"/>
      <c r="H18" s="377"/>
      <c r="I18" s="112" t="s">
        <v>28</v>
      </c>
      <c r="J18" s="31" t="str">
        <f>'Rekapitulace stavby'!AN14</f>
        <v>Vyplň údaj</v>
      </c>
      <c r="K18" s="35"/>
      <c r="L18" s="110"/>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109"/>
      <c r="J19" s="35"/>
      <c r="K19" s="35"/>
      <c r="L19" s="110"/>
      <c r="S19" s="35"/>
      <c r="T19" s="35"/>
      <c r="U19" s="35"/>
      <c r="V19" s="35"/>
      <c r="W19" s="35"/>
      <c r="X19" s="35"/>
      <c r="Y19" s="35"/>
      <c r="Z19" s="35"/>
      <c r="AA19" s="35"/>
      <c r="AB19" s="35"/>
      <c r="AC19" s="35"/>
      <c r="AD19" s="35"/>
      <c r="AE19" s="35"/>
    </row>
    <row r="20" spans="1:31" s="2" customFormat="1" ht="12" customHeight="1">
      <c r="A20" s="35"/>
      <c r="B20" s="40"/>
      <c r="C20" s="35"/>
      <c r="D20" s="108" t="s">
        <v>31</v>
      </c>
      <c r="E20" s="35"/>
      <c r="F20" s="35"/>
      <c r="G20" s="35"/>
      <c r="H20" s="35"/>
      <c r="I20" s="112" t="s">
        <v>26</v>
      </c>
      <c r="J20" s="111" t="s">
        <v>19</v>
      </c>
      <c r="K20" s="35"/>
      <c r="L20" s="110"/>
      <c r="S20" s="35"/>
      <c r="T20" s="35"/>
      <c r="U20" s="35"/>
      <c r="V20" s="35"/>
      <c r="W20" s="35"/>
      <c r="X20" s="35"/>
      <c r="Y20" s="35"/>
      <c r="Z20" s="35"/>
      <c r="AA20" s="35"/>
      <c r="AB20" s="35"/>
      <c r="AC20" s="35"/>
      <c r="AD20" s="35"/>
      <c r="AE20" s="35"/>
    </row>
    <row r="21" spans="1:31" s="2" customFormat="1" ht="18" customHeight="1">
      <c r="A21" s="35"/>
      <c r="B21" s="40"/>
      <c r="C21" s="35"/>
      <c r="D21" s="35"/>
      <c r="E21" s="111" t="s">
        <v>32</v>
      </c>
      <c r="F21" s="35"/>
      <c r="G21" s="35"/>
      <c r="H21" s="35"/>
      <c r="I21" s="112" t="s">
        <v>28</v>
      </c>
      <c r="J21" s="111" t="s">
        <v>19</v>
      </c>
      <c r="K21" s="35"/>
      <c r="L21" s="110"/>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109"/>
      <c r="J22" s="35"/>
      <c r="K22" s="35"/>
      <c r="L22" s="110"/>
      <c r="S22" s="35"/>
      <c r="T22" s="35"/>
      <c r="U22" s="35"/>
      <c r="V22" s="35"/>
      <c r="W22" s="35"/>
      <c r="X22" s="35"/>
      <c r="Y22" s="35"/>
      <c r="Z22" s="35"/>
      <c r="AA22" s="35"/>
      <c r="AB22" s="35"/>
      <c r="AC22" s="35"/>
      <c r="AD22" s="35"/>
      <c r="AE22" s="35"/>
    </row>
    <row r="23" spans="1:31" s="2" customFormat="1" ht="12" customHeight="1">
      <c r="A23" s="35"/>
      <c r="B23" s="40"/>
      <c r="C23" s="35"/>
      <c r="D23" s="108" t="s">
        <v>34</v>
      </c>
      <c r="E23" s="35"/>
      <c r="F23" s="35"/>
      <c r="G23" s="35"/>
      <c r="H23" s="35"/>
      <c r="I23" s="112" t="s">
        <v>26</v>
      </c>
      <c r="J23" s="111" t="str">
        <f>IF('Rekapitulace stavby'!AN19="","",'Rekapitulace stavby'!AN19)</f>
        <v/>
      </c>
      <c r="K23" s="35"/>
      <c r="L23" s="110"/>
      <c r="S23" s="35"/>
      <c r="T23" s="35"/>
      <c r="U23" s="35"/>
      <c r="V23" s="35"/>
      <c r="W23" s="35"/>
      <c r="X23" s="35"/>
      <c r="Y23" s="35"/>
      <c r="Z23" s="35"/>
      <c r="AA23" s="35"/>
      <c r="AB23" s="35"/>
      <c r="AC23" s="35"/>
      <c r="AD23" s="35"/>
      <c r="AE23" s="35"/>
    </row>
    <row r="24" spans="1:31" s="2" customFormat="1" ht="18" customHeight="1">
      <c r="A24" s="35"/>
      <c r="B24" s="40"/>
      <c r="C24" s="35"/>
      <c r="D24" s="35"/>
      <c r="E24" s="111" t="str">
        <f>IF('Rekapitulace stavby'!E20="","",'Rekapitulace stavby'!E20)</f>
        <v xml:space="preserve"> </v>
      </c>
      <c r="F24" s="35"/>
      <c r="G24" s="35"/>
      <c r="H24" s="35"/>
      <c r="I24" s="112" t="s">
        <v>28</v>
      </c>
      <c r="J24" s="111" t="str">
        <f>IF('Rekapitulace stavby'!AN20="","",'Rekapitulace stavby'!AN20)</f>
        <v/>
      </c>
      <c r="K24" s="35"/>
      <c r="L24" s="110"/>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109"/>
      <c r="J25" s="35"/>
      <c r="K25" s="35"/>
      <c r="L25" s="110"/>
      <c r="S25" s="35"/>
      <c r="T25" s="35"/>
      <c r="U25" s="35"/>
      <c r="V25" s="35"/>
      <c r="W25" s="35"/>
      <c r="X25" s="35"/>
      <c r="Y25" s="35"/>
      <c r="Z25" s="35"/>
      <c r="AA25" s="35"/>
      <c r="AB25" s="35"/>
      <c r="AC25" s="35"/>
      <c r="AD25" s="35"/>
      <c r="AE25" s="35"/>
    </row>
    <row r="26" spans="1:31" s="2" customFormat="1" ht="12" customHeight="1">
      <c r="A26" s="35"/>
      <c r="B26" s="40"/>
      <c r="C26" s="35"/>
      <c r="D26" s="108" t="s">
        <v>36</v>
      </c>
      <c r="E26" s="35"/>
      <c r="F26" s="35"/>
      <c r="G26" s="35"/>
      <c r="H26" s="35"/>
      <c r="I26" s="109"/>
      <c r="J26" s="35"/>
      <c r="K26" s="35"/>
      <c r="L26" s="110"/>
      <c r="S26" s="35"/>
      <c r="T26" s="35"/>
      <c r="U26" s="35"/>
      <c r="V26" s="35"/>
      <c r="W26" s="35"/>
      <c r="X26" s="35"/>
      <c r="Y26" s="35"/>
      <c r="Z26" s="35"/>
      <c r="AA26" s="35"/>
      <c r="AB26" s="35"/>
      <c r="AC26" s="35"/>
      <c r="AD26" s="35"/>
      <c r="AE26" s="35"/>
    </row>
    <row r="27" spans="1:31" s="8" customFormat="1" ht="16.5" customHeight="1">
      <c r="A27" s="114"/>
      <c r="B27" s="115"/>
      <c r="C27" s="114"/>
      <c r="D27" s="114"/>
      <c r="E27" s="378" t="s">
        <v>19</v>
      </c>
      <c r="F27" s="378"/>
      <c r="G27" s="378"/>
      <c r="H27" s="378"/>
      <c r="I27" s="116"/>
      <c r="J27" s="114"/>
      <c r="K27" s="114"/>
      <c r="L27" s="117"/>
      <c r="S27" s="114"/>
      <c r="T27" s="114"/>
      <c r="U27" s="114"/>
      <c r="V27" s="114"/>
      <c r="W27" s="114"/>
      <c r="X27" s="114"/>
      <c r="Y27" s="114"/>
      <c r="Z27" s="114"/>
      <c r="AA27" s="114"/>
      <c r="AB27" s="114"/>
      <c r="AC27" s="114"/>
      <c r="AD27" s="114"/>
      <c r="AE27" s="114"/>
    </row>
    <row r="28" spans="1:31" s="2" customFormat="1" ht="6.95" customHeight="1">
      <c r="A28" s="35"/>
      <c r="B28" s="40"/>
      <c r="C28" s="35"/>
      <c r="D28" s="35"/>
      <c r="E28" s="35"/>
      <c r="F28" s="35"/>
      <c r="G28" s="35"/>
      <c r="H28" s="35"/>
      <c r="I28" s="109"/>
      <c r="J28" s="35"/>
      <c r="K28" s="35"/>
      <c r="L28" s="110"/>
      <c r="S28" s="35"/>
      <c r="T28" s="35"/>
      <c r="U28" s="35"/>
      <c r="V28" s="35"/>
      <c r="W28" s="35"/>
      <c r="X28" s="35"/>
      <c r="Y28" s="35"/>
      <c r="Z28" s="35"/>
      <c r="AA28" s="35"/>
      <c r="AB28" s="35"/>
      <c r="AC28" s="35"/>
      <c r="AD28" s="35"/>
      <c r="AE28" s="35"/>
    </row>
    <row r="29" spans="1:31" s="2" customFormat="1" ht="6.95" customHeight="1">
      <c r="A29" s="35"/>
      <c r="B29" s="40"/>
      <c r="C29" s="35"/>
      <c r="D29" s="118"/>
      <c r="E29" s="118"/>
      <c r="F29" s="118"/>
      <c r="G29" s="118"/>
      <c r="H29" s="118"/>
      <c r="I29" s="119"/>
      <c r="J29" s="118"/>
      <c r="K29" s="118"/>
      <c r="L29" s="110"/>
      <c r="S29" s="35"/>
      <c r="T29" s="35"/>
      <c r="U29" s="35"/>
      <c r="V29" s="35"/>
      <c r="W29" s="35"/>
      <c r="X29" s="35"/>
      <c r="Y29" s="35"/>
      <c r="Z29" s="35"/>
      <c r="AA29" s="35"/>
      <c r="AB29" s="35"/>
      <c r="AC29" s="35"/>
      <c r="AD29" s="35"/>
      <c r="AE29" s="35"/>
    </row>
    <row r="30" spans="1:31" s="2" customFormat="1" ht="25.35" customHeight="1">
      <c r="A30" s="35"/>
      <c r="B30" s="40"/>
      <c r="C30" s="35"/>
      <c r="D30" s="120" t="s">
        <v>38</v>
      </c>
      <c r="E30" s="35"/>
      <c r="F30" s="35"/>
      <c r="G30" s="35"/>
      <c r="H30" s="35"/>
      <c r="I30" s="109"/>
      <c r="J30" s="121">
        <f>ROUND(J96, 2)</f>
        <v>0</v>
      </c>
      <c r="K30" s="35"/>
      <c r="L30" s="110"/>
      <c r="S30" s="35"/>
      <c r="T30" s="35"/>
      <c r="U30" s="35"/>
      <c r="V30" s="35"/>
      <c r="W30" s="35"/>
      <c r="X30" s="35"/>
      <c r="Y30" s="35"/>
      <c r="Z30" s="35"/>
      <c r="AA30" s="35"/>
      <c r="AB30" s="35"/>
      <c r="AC30" s="35"/>
      <c r="AD30" s="35"/>
      <c r="AE30" s="35"/>
    </row>
    <row r="31" spans="1:31" s="2" customFormat="1" ht="6.95" customHeight="1">
      <c r="A31" s="35"/>
      <c r="B31" s="40"/>
      <c r="C31" s="35"/>
      <c r="D31" s="118"/>
      <c r="E31" s="118"/>
      <c r="F31" s="118"/>
      <c r="G31" s="118"/>
      <c r="H31" s="118"/>
      <c r="I31" s="119"/>
      <c r="J31" s="118"/>
      <c r="K31" s="118"/>
      <c r="L31" s="110"/>
      <c r="S31" s="35"/>
      <c r="T31" s="35"/>
      <c r="U31" s="35"/>
      <c r="V31" s="35"/>
      <c r="W31" s="35"/>
      <c r="X31" s="35"/>
      <c r="Y31" s="35"/>
      <c r="Z31" s="35"/>
      <c r="AA31" s="35"/>
      <c r="AB31" s="35"/>
      <c r="AC31" s="35"/>
      <c r="AD31" s="35"/>
      <c r="AE31" s="35"/>
    </row>
    <row r="32" spans="1:31" s="2" customFormat="1" ht="14.45" customHeight="1">
      <c r="A32" s="35"/>
      <c r="B32" s="40"/>
      <c r="C32" s="35"/>
      <c r="D32" s="35"/>
      <c r="E32" s="35"/>
      <c r="F32" s="122" t="s">
        <v>40</v>
      </c>
      <c r="G32" s="35"/>
      <c r="H32" s="35"/>
      <c r="I32" s="123" t="s">
        <v>39</v>
      </c>
      <c r="J32" s="122" t="s">
        <v>41</v>
      </c>
      <c r="K32" s="35"/>
      <c r="L32" s="110"/>
      <c r="S32" s="35"/>
      <c r="T32" s="35"/>
      <c r="U32" s="35"/>
      <c r="V32" s="35"/>
      <c r="W32" s="35"/>
      <c r="X32" s="35"/>
      <c r="Y32" s="35"/>
      <c r="Z32" s="35"/>
      <c r="AA32" s="35"/>
      <c r="AB32" s="35"/>
      <c r="AC32" s="35"/>
      <c r="AD32" s="35"/>
      <c r="AE32" s="35"/>
    </row>
    <row r="33" spans="1:31" s="2" customFormat="1" ht="14.45" customHeight="1">
      <c r="A33" s="35"/>
      <c r="B33" s="40"/>
      <c r="C33" s="35"/>
      <c r="D33" s="124" t="s">
        <v>42</v>
      </c>
      <c r="E33" s="108" t="s">
        <v>43</v>
      </c>
      <c r="F33" s="125">
        <f>ROUND((SUM(BE96:BE313)),  2)</f>
        <v>0</v>
      </c>
      <c r="G33" s="35"/>
      <c r="H33" s="35"/>
      <c r="I33" s="126">
        <v>0.21</v>
      </c>
      <c r="J33" s="125">
        <f>ROUND(((SUM(BE96:BE313))*I33),  2)</f>
        <v>0</v>
      </c>
      <c r="K33" s="35"/>
      <c r="L33" s="110"/>
      <c r="S33" s="35"/>
      <c r="T33" s="35"/>
      <c r="U33" s="35"/>
      <c r="V33" s="35"/>
      <c r="W33" s="35"/>
      <c r="X33" s="35"/>
      <c r="Y33" s="35"/>
      <c r="Z33" s="35"/>
      <c r="AA33" s="35"/>
      <c r="AB33" s="35"/>
      <c r="AC33" s="35"/>
      <c r="AD33" s="35"/>
      <c r="AE33" s="35"/>
    </row>
    <row r="34" spans="1:31" s="2" customFormat="1" ht="14.45" customHeight="1">
      <c r="A34" s="35"/>
      <c r="B34" s="40"/>
      <c r="C34" s="35"/>
      <c r="D34" s="35"/>
      <c r="E34" s="108" t="s">
        <v>44</v>
      </c>
      <c r="F34" s="125">
        <f>ROUND((SUM(BF96:BF313)),  2)</f>
        <v>0</v>
      </c>
      <c r="G34" s="35"/>
      <c r="H34" s="35"/>
      <c r="I34" s="126">
        <v>0.15</v>
      </c>
      <c r="J34" s="125">
        <f>ROUND(((SUM(BF96:BF313))*I34),  2)</f>
        <v>0</v>
      </c>
      <c r="K34" s="35"/>
      <c r="L34" s="110"/>
      <c r="S34" s="35"/>
      <c r="T34" s="35"/>
      <c r="U34" s="35"/>
      <c r="V34" s="35"/>
      <c r="W34" s="35"/>
      <c r="X34" s="35"/>
      <c r="Y34" s="35"/>
      <c r="Z34" s="35"/>
      <c r="AA34" s="35"/>
      <c r="AB34" s="35"/>
      <c r="AC34" s="35"/>
      <c r="AD34" s="35"/>
      <c r="AE34" s="35"/>
    </row>
    <row r="35" spans="1:31" s="2" customFormat="1" ht="14.45" hidden="1" customHeight="1">
      <c r="A35" s="35"/>
      <c r="B35" s="40"/>
      <c r="C35" s="35"/>
      <c r="D35" s="35"/>
      <c r="E35" s="108" t="s">
        <v>45</v>
      </c>
      <c r="F35" s="125">
        <f>ROUND((SUM(BG96:BG313)),  2)</f>
        <v>0</v>
      </c>
      <c r="G35" s="35"/>
      <c r="H35" s="35"/>
      <c r="I35" s="126">
        <v>0.21</v>
      </c>
      <c r="J35" s="125">
        <f>0</f>
        <v>0</v>
      </c>
      <c r="K35" s="35"/>
      <c r="L35" s="110"/>
      <c r="S35" s="35"/>
      <c r="T35" s="35"/>
      <c r="U35" s="35"/>
      <c r="V35" s="35"/>
      <c r="W35" s="35"/>
      <c r="X35" s="35"/>
      <c r="Y35" s="35"/>
      <c r="Z35" s="35"/>
      <c r="AA35" s="35"/>
      <c r="AB35" s="35"/>
      <c r="AC35" s="35"/>
      <c r="AD35" s="35"/>
      <c r="AE35" s="35"/>
    </row>
    <row r="36" spans="1:31" s="2" customFormat="1" ht="14.45" hidden="1" customHeight="1">
      <c r="A36" s="35"/>
      <c r="B36" s="40"/>
      <c r="C36" s="35"/>
      <c r="D36" s="35"/>
      <c r="E36" s="108" t="s">
        <v>46</v>
      </c>
      <c r="F36" s="125">
        <f>ROUND((SUM(BH96:BH313)),  2)</f>
        <v>0</v>
      </c>
      <c r="G36" s="35"/>
      <c r="H36" s="35"/>
      <c r="I36" s="126">
        <v>0.15</v>
      </c>
      <c r="J36" s="125">
        <f>0</f>
        <v>0</v>
      </c>
      <c r="K36" s="35"/>
      <c r="L36" s="110"/>
      <c r="S36" s="35"/>
      <c r="T36" s="35"/>
      <c r="U36" s="35"/>
      <c r="V36" s="35"/>
      <c r="W36" s="35"/>
      <c r="X36" s="35"/>
      <c r="Y36" s="35"/>
      <c r="Z36" s="35"/>
      <c r="AA36" s="35"/>
      <c r="AB36" s="35"/>
      <c r="AC36" s="35"/>
      <c r="AD36" s="35"/>
      <c r="AE36" s="35"/>
    </row>
    <row r="37" spans="1:31" s="2" customFormat="1" ht="14.45" hidden="1" customHeight="1">
      <c r="A37" s="35"/>
      <c r="B37" s="40"/>
      <c r="C37" s="35"/>
      <c r="D37" s="35"/>
      <c r="E37" s="108" t="s">
        <v>47</v>
      </c>
      <c r="F37" s="125">
        <f>ROUND((SUM(BI96:BI313)),  2)</f>
        <v>0</v>
      </c>
      <c r="G37" s="35"/>
      <c r="H37" s="35"/>
      <c r="I37" s="126">
        <v>0</v>
      </c>
      <c r="J37" s="125">
        <f>0</f>
        <v>0</v>
      </c>
      <c r="K37" s="35"/>
      <c r="L37" s="110"/>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109"/>
      <c r="J38" s="35"/>
      <c r="K38" s="35"/>
      <c r="L38" s="110"/>
      <c r="S38" s="35"/>
      <c r="T38" s="35"/>
      <c r="U38" s="35"/>
      <c r="V38" s="35"/>
      <c r="W38" s="35"/>
      <c r="X38" s="35"/>
      <c r="Y38" s="35"/>
      <c r="Z38" s="35"/>
      <c r="AA38" s="35"/>
      <c r="AB38" s="35"/>
      <c r="AC38" s="35"/>
      <c r="AD38" s="35"/>
      <c r="AE38" s="35"/>
    </row>
    <row r="39" spans="1:31" s="2" customFormat="1" ht="25.35" customHeight="1">
      <c r="A39" s="35"/>
      <c r="B39" s="40"/>
      <c r="C39" s="127"/>
      <c r="D39" s="128" t="s">
        <v>48</v>
      </c>
      <c r="E39" s="129"/>
      <c r="F39" s="129"/>
      <c r="G39" s="130" t="s">
        <v>49</v>
      </c>
      <c r="H39" s="131" t="s">
        <v>50</v>
      </c>
      <c r="I39" s="132"/>
      <c r="J39" s="133">
        <f>SUM(J30:J37)</f>
        <v>0</v>
      </c>
      <c r="K39" s="134"/>
      <c r="L39" s="110"/>
      <c r="S39" s="35"/>
      <c r="T39" s="35"/>
      <c r="U39" s="35"/>
      <c r="V39" s="35"/>
      <c r="W39" s="35"/>
      <c r="X39" s="35"/>
      <c r="Y39" s="35"/>
      <c r="Z39" s="35"/>
      <c r="AA39" s="35"/>
      <c r="AB39" s="35"/>
      <c r="AC39" s="35"/>
      <c r="AD39" s="35"/>
      <c r="AE39" s="35"/>
    </row>
    <row r="40" spans="1:31" s="2" customFormat="1" ht="14.45" customHeight="1">
      <c r="A40" s="35"/>
      <c r="B40" s="135"/>
      <c r="C40" s="136"/>
      <c r="D40" s="136"/>
      <c r="E40" s="136"/>
      <c r="F40" s="136"/>
      <c r="G40" s="136"/>
      <c r="H40" s="136"/>
      <c r="I40" s="137"/>
      <c r="J40" s="136"/>
      <c r="K40" s="136"/>
      <c r="L40" s="110"/>
      <c r="S40" s="35"/>
      <c r="T40" s="35"/>
      <c r="U40" s="35"/>
      <c r="V40" s="35"/>
      <c r="W40" s="35"/>
      <c r="X40" s="35"/>
      <c r="Y40" s="35"/>
      <c r="Z40" s="35"/>
      <c r="AA40" s="35"/>
      <c r="AB40" s="35"/>
      <c r="AC40" s="35"/>
      <c r="AD40" s="35"/>
      <c r="AE40" s="35"/>
    </row>
    <row r="44" spans="1:31" s="2" customFormat="1" ht="6.95" customHeight="1">
      <c r="A44" s="35"/>
      <c r="B44" s="138"/>
      <c r="C44" s="139"/>
      <c r="D44" s="139"/>
      <c r="E44" s="139"/>
      <c r="F44" s="139"/>
      <c r="G44" s="139"/>
      <c r="H44" s="139"/>
      <c r="I44" s="140"/>
      <c r="J44" s="139"/>
      <c r="K44" s="139"/>
      <c r="L44" s="110"/>
      <c r="S44" s="35"/>
      <c r="T44" s="35"/>
      <c r="U44" s="35"/>
      <c r="V44" s="35"/>
      <c r="W44" s="35"/>
      <c r="X44" s="35"/>
      <c r="Y44" s="35"/>
      <c r="Z44" s="35"/>
      <c r="AA44" s="35"/>
      <c r="AB44" s="35"/>
      <c r="AC44" s="35"/>
      <c r="AD44" s="35"/>
      <c r="AE44" s="35"/>
    </row>
    <row r="45" spans="1:31" s="2" customFormat="1" ht="24.95" customHeight="1">
      <c r="A45" s="35"/>
      <c r="B45" s="36"/>
      <c r="C45" s="24" t="s">
        <v>101</v>
      </c>
      <c r="D45" s="37"/>
      <c r="E45" s="37"/>
      <c r="F45" s="37"/>
      <c r="G45" s="37"/>
      <c r="H45" s="37"/>
      <c r="I45" s="109"/>
      <c r="J45" s="37"/>
      <c r="K45" s="37"/>
      <c r="L45" s="110"/>
      <c r="S45" s="35"/>
      <c r="T45" s="35"/>
      <c r="U45" s="35"/>
      <c r="V45" s="35"/>
      <c r="W45" s="35"/>
      <c r="X45" s="35"/>
      <c r="Y45" s="35"/>
      <c r="Z45" s="35"/>
      <c r="AA45" s="35"/>
      <c r="AB45" s="35"/>
      <c r="AC45" s="35"/>
      <c r="AD45" s="35"/>
      <c r="AE45" s="35"/>
    </row>
    <row r="46" spans="1:31" s="2" customFormat="1" ht="6.95" customHeight="1">
      <c r="A46" s="35"/>
      <c r="B46" s="36"/>
      <c r="C46" s="37"/>
      <c r="D46" s="37"/>
      <c r="E46" s="37"/>
      <c r="F46" s="37"/>
      <c r="G46" s="37"/>
      <c r="H46" s="37"/>
      <c r="I46" s="109"/>
      <c r="J46" s="37"/>
      <c r="K46" s="37"/>
      <c r="L46" s="110"/>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109"/>
      <c r="J47" s="37"/>
      <c r="K47" s="37"/>
      <c r="L47" s="110"/>
      <c r="S47" s="35"/>
      <c r="T47" s="35"/>
      <c r="U47" s="35"/>
      <c r="V47" s="35"/>
      <c r="W47" s="35"/>
      <c r="X47" s="35"/>
      <c r="Y47" s="35"/>
      <c r="Z47" s="35"/>
      <c r="AA47" s="35"/>
      <c r="AB47" s="35"/>
      <c r="AC47" s="35"/>
      <c r="AD47" s="35"/>
      <c r="AE47" s="35"/>
    </row>
    <row r="48" spans="1:31" s="2" customFormat="1" ht="16.5" customHeight="1">
      <c r="A48" s="35"/>
      <c r="B48" s="36"/>
      <c r="C48" s="37"/>
      <c r="D48" s="37"/>
      <c r="E48" s="379" t="str">
        <f>E7</f>
        <v>Modernizace a rozšíření prostor SPC Kladno - Vrapice</v>
      </c>
      <c r="F48" s="380"/>
      <c r="G48" s="380"/>
      <c r="H48" s="380"/>
      <c r="I48" s="109"/>
      <c r="J48" s="37"/>
      <c r="K48" s="37"/>
      <c r="L48" s="110"/>
      <c r="S48" s="35"/>
      <c r="T48" s="35"/>
      <c r="U48" s="35"/>
      <c r="V48" s="35"/>
      <c r="W48" s="35"/>
      <c r="X48" s="35"/>
      <c r="Y48" s="35"/>
      <c r="Z48" s="35"/>
      <c r="AA48" s="35"/>
      <c r="AB48" s="35"/>
      <c r="AC48" s="35"/>
      <c r="AD48" s="35"/>
      <c r="AE48" s="35"/>
    </row>
    <row r="49" spans="1:47" s="2" customFormat="1" ht="12" customHeight="1">
      <c r="A49" s="35"/>
      <c r="B49" s="36"/>
      <c r="C49" s="30" t="s">
        <v>99</v>
      </c>
      <c r="D49" s="37"/>
      <c r="E49" s="37"/>
      <c r="F49" s="37"/>
      <c r="G49" s="37"/>
      <c r="H49" s="37"/>
      <c r="I49" s="109"/>
      <c r="J49" s="37"/>
      <c r="K49" s="37"/>
      <c r="L49" s="110"/>
      <c r="S49" s="35"/>
      <c r="T49" s="35"/>
      <c r="U49" s="35"/>
      <c r="V49" s="35"/>
      <c r="W49" s="35"/>
      <c r="X49" s="35"/>
      <c r="Y49" s="35"/>
      <c r="Z49" s="35"/>
      <c r="AA49" s="35"/>
      <c r="AB49" s="35"/>
      <c r="AC49" s="35"/>
      <c r="AD49" s="35"/>
      <c r="AE49" s="35"/>
    </row>
    <row r="50" spans="1:47" s="2" customFormat="1" ht="16.5" customHeight="1">
      <c r="A50" s="35"/>
      <c r="B50" s="36"/>
      <c r="C50" s="37"/>
      <c r="D50" s="37"/>
      <c r="E50" s="352" t="str">
        <f>E9</f>
        <v>D1.5 - Elektromontáže</v>
      </c>
      <c r="F50" s="381"/>
      <c r="G50" s="381"/>
      <c r="H50" s="381"/>
      <c r="I50" s="109"/>
      <c r="J50" s="37"/>
      <c r="K50" s="37"/>
      <c r="L50" s="110"/>
      <c r="S50" s="35"/>
      <c r="T50" s="35"/>
      <c r="U50" s="35"/>
      <c r="V50" s="35"/>
      <c r="W50" s="35"/>
      <c r="X50" s="35"/>
      <c r="Y50" s="35"/>
      <c r="Z50" s="35"/>
      <c r="AA50" s="35"/>
      <c r="AB50" s="35"/>
      <c r="AC50" s="35"/>
      <c r="AD50" s="35"/>
      <c r="AE50" s="35"/>
    </row>
    <row r="51" spans="1:47" s="2" customFormat="1" ht="6.95" customHeight="1">
      <c r="A51" s="35"/>
      <c r="B51" s="36"/>
      <c r="C51" s="37"/>
      <c r="D51" s="37"/>
      <c r="E51" s="37"/>
      <c r="F51" s="37"/>
      <c r="G51" s="37"/>
      <c r="H51" s="37"/>
      <c r="I51" s="109"/>
      <c r="J51" s="37"/>
      <c r="K51" s="37"/>
      <c r="L51" s="110"/>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Josefa Jílka 1202, Kladno - Švermov</v>
      </c>
      <c r="G52" s="37"/>
      <c r="H52" s="37"/>
      <c r="I52" s="112" t="s">
        <v>23</v>
      </c>
      <c r="J52" s="60" t="str">
        <f>IF(J12="","",J12)</f>
        <v>15. 3. 2019</v>
      </c>
      <c r="K52" s="37"/>
      <c r="L52" s="110"/>
      <c r="S52" s="35"/>
      <c r="T52" s="35"/>
      <c r="U52" s="35"/>
      <c r="V52" s="35"/>
      <c r="W52" s="35"/>
      <c r="X52" s="35"/>
      <c r="Y52" s="35"/>
      <c r="Z52" s="35"/>
      <c r="AA52" s="35"/>
      <c r="AB52" s="35"/>
      <c r="AC52" s="35"/>
      <c r="AD52" s="35"/>
      <c r="AE52" s="35"/>
    </row>
    <row r="53" spans="1:47" s="2" customFormat="1" ht="6.95" customHeight="1">
      <c r="A53" s="35"/>
      <c r="B53" s="36"/>
      <c r="C53" s="37"/>
      <c r="D53" s="37"/>
      <c r="E53" s="37"/>
      <c r="F53" s="37"/>
      <c r="G53" s="37"/>
      <c r="H53" s="37"/>
      <c r="I53" s="109"/>
      <c r="J53" s="37"/>
      <c r="K53" s="37"/>
      <c r="L53" s="110"/>
      <c r="S53" s="35"/>
      <c r="T53" s="35"/>
      <c r="U53" s="35"/>
      <c r="V53" s="35"/>
      <c r="W53" s="35"/>
      <c r="X53" s="35"/>
      <c r="Y53" s="35"/>
      <c r="Z53" s="35"/>
      <c r="AA53" s="35"/>
      <c r="AB53" s="35"/>
      <c r="AC53" s="35"/>
      <c r="AD53" s="35"/>
      <c r="AE53" s="35"/>
    </row>
    <row r="54" spans="1:47" s="2" customFormat="1" ht="27.95" customHeight="1">
      <c r="A54" s="35"/>
      <c r="B54" s="36"/>
      <c r="C54" s="30" t="s">
        <v>25</v>
      </c>
      <c r="D54" s="37"/>
      <c r="E54" s="37"/>
      <c r="F54" s="28" t="str">
        <f>E15</f>
        <v>SOU a PrŠ Kladno - Vrapice</v>
      </c>
      <c r="G54" s="37"/>
      <c r="H54" s="37"/>
      <c r="I54" s="112" t="s">
        <v>31</v>
      </c>
      <c r="J54" s="33" t="str">
        <f>E21</f>
        <v>ARCHIW studio s.r.o.</v>
      </c>
      <c r="K54" s="37"/>
      <c r="L54" s="110"/>
      <c r="S54" s="35"/>
      <c r="T54" s="35"/>
      <c r="U54" s="35"/>
      <c r="V54" s="35"/>
      <c r="W54" s="35"/>
      <c r="X54" s="35"/>
      <c r="Y54" s="35"/>
      <c r="Z54" s="35"/>
      <c r="AA54" s="35"/>
      <c r="AB54" s="35"/>
      <c r="AC54" s="35"/>
      <c r="AD54" s="35"/>
      <c r="AE54" s="35"/>
    </row>
    <row r="55" spans="1:47" s="2" customFormat="1" ht="15.2" customHeight="1">
      <c r="A55" s="35"/>
      <c r="B55" s="36"/>
      <c r="C55" s="30" t="s">
        <v>29</v>
      </c>
      <c r="D55" s="37"/>
      <c r="E55" s="37"/>
      <c r="F55" s="28" t="str">
        <f>IF(E18="","",E18)</f>
        <v>Vyplň údaj</v>
      </c>
      <c r="G55" s="37"/>
      <c r="H55" s="37"/>
      <c r="I55" s="112" t="s">
        <v>34</v>
      </c>
      <c r="J55" s="33" t="str">
        <f>E24</f>
        <v xml:space="preserve"> </v>
      </c>
      <c r="K55" s="37"/>
      <c r="L55" s="110"/>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109"/>
      <c r="J56" s="37"/>
      <c r="K56" s="37"/>
      <c r="L56" s="110"/>
      <c r="S56" s="35"/>
      <c r="T56" s="35"/>
      <c r="U56" s="35"/>
      <c r="V56" s="35"/>
      <c r="W56" s="35"/>
      <c r="X56" s="35"/>
      <c r="Y56" s="35"/>
      <c r="Z56" s="35"/>
      <c r="AA56" s="35"/>
      <c r="AB56" s="35"/>
      <c r="AC56" s="35"/>
      <c r="AD56" s="35"/>
      <c r="AE56" s="35"/>
    </row>
    <row r="57" spans="1:47" s="2" customFormat="1" ht="29.25" customHeight="1">
      <c r="A57" s="35"/>
      <c r="B57" s="36"/>
      <c r="C57" s="141" t="s">
        <v>102</v>
      </c>
      <c r="D57" s="142"/>
      <c r="E57" s="142"/>
      <c r="F57" s="142"/>
      <c r="G57" s="142"/>
      <c r="H57" s="142"/>
      <c r="I57" s="143"/>
      <c r="J57" s="144" t="s">
        <v>103</v>
      </c>
      <c r="K57" s="142"/>
      <c r="L57" s="110"/>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109"/>
      <c r="J58" s="37"/>
      <c r="K58" s="37"/>
      <c r="L58" s="110"/>
      <c r="S58" s="35"/>
      <c r="T58" s="35"/>
      <c r="U58" s="35"/>
      <c r="V58" s="35"/>
      <c r="W58" s="35"/>
      <c r="X58" s="35"/>
      <c r="Y58" s="35"/>
      <c r="Z58" s="35"/>
      <c r="AA58" s="35"/>
      <c r="AB58" s="35"/>
      <c r="AC58" s="35"/>
      <c r="AD58" s="35"/>
      <c r="AE58" s="35"/>
    </row>
    <row r="59" spans="1:47" s="2" customFormat="1" ht="22.9" customHeight="1">
      <c r="A59" s="35"/>
      <c r="B59" s="36"/>
      <c r="C59" s="145" t="s">
        <v>70</v>
      </c>
      <c r="D59" s="37"/>
      <c r="E59" s="37"/>
      <c r="F59" s="37"/>
      <c r="G59" s="37"/>
      <c r="H59" s="37"/>
      <c r="I59" s="109"/>
      <c r="J59" s="78">
        <f>J96</f>
        <v>0</v>
      </c>
      <c r="K59" s="37"/>
      <c r="L59" s="110"/>
      <c r="S59" s="35"/>
      <c r="T59" s="35"/>
      <c r="U59" s="35"/>
      <c r="V59" s="35"/>
      <c r="W59" s="35"/>
      <c r="X59" s="35"/>
      <c r="Y59" s="35"/>
      <c r="Z59" s="35"/>
      <c r="AA59" s="35"/>
      <c r="AB59" s="35"/>
      <c r="AC59" s="35"/>
      <c r="AD59" s="35"/>
      <c r="AE59" s="35"/>
      <c r="AU59" s="18" t="s">
        <v>104</v>
      </c>
    </row>
    <row r="60" spans="1:47" s="9" customFormat="1" ht="24.95" customHeight="1">
      <c r="B60" s="146"/>
      <c r="C60" s="147"/>
      <c r="D60" s="148" t="s">
        <v>2760</v>
      </c>
      <c r="E60" s="149"/>
      <c r="F60" s="149"/>
      <c r="G60" s="149"/>
      <c r="H60" s="149"/>
      <c r="I60" s="150"/>
      <c r="J60" s="151">
        <f>J97</f>
        <v>0</v>
      </c>
      <c r="K60" s="147"/>
      <c r="L60" s="152"/>
    </row>
    <row r="61" spans="1:47" s="9" customFormat="1" ht="24.95" customHeight="1">
      <c r="B61" s="146"/>
      <c r="C61" s="147"/>
      <c r="D61" s="148" t="s">
        <v>2761</v>
      </c>
      <c r="E61" s="149"/>
      <c r="F61" s="149"/>
      <c r="G61" s="149"/>
      <c r="H61" s="149"/>
      <c r="I61" s="150"/>
      <c r="J61" s="151">
        <f>J130</f>
        <v>0</v>
      </c>
      <c r="K61" s="147"/>
      <c r="L61" s="152"/>
    </row>
    <row r="62" spans="1:47" s="9" customFormat="1" ht="24.95" customHeight="1">
      <c r="B62" s="146"/>
      <c r="C62" s="147"/>
      <c r="D62" s="148" t="s">
        <v>2762</v>
      </c>
      <c r="E62" s="149"/>
      <c r="F62" s="149"/>
      <c r="G62" s="149"/>
      <c r="H62" s="149"/>
      <c r="I62" s="150"/>
      <c r="J62" s="151">
        <f>J147</f>
        <v>0</v>
      </c>
      <c r="K62" s="147"/>
      <c r="L62" s="152"/>
    </row>
    <row r="63" spans="1:47" s="9" customFormat="1" ht="24.95" customHeight="1">
      <c r="B63" s="146"/>
      <c r="C63" s="147"/>
      <c r="D63" s="148" t="s">
        <v>2763</v>
      </c>
      <c r="E63" s="149"/>
      <c r="F63" s="149"/>
      <c r="G63" s="149"/>
      <c r="H63" s="149"/>
      <c r="I63" s="150"/>
      <c r="J63" s="151">
        <f>J160</f>
        <v>0</v>
      </c>
      <c r="K63" s="147"/>
      <c r="L63" s="152"/>
    </row>
    <row r="64" spans="1:47" s="9" customFormat="1" ht="24.95" customHeight="1">
      <c r="B64" s="146"/>
      <c r="C64" s="147"/>
      <c r="D64" s="148" t="s">
        <v>2764</v>
      </c>
      <c r="E64" s="149"/>
      <c r="F64" s="149"/>
      <c r="G64" s="149"/>
      <c r="H64" s="149"/>
      <c r="I64" s="150"/>
      <c r="J64" s="151">
        <f>J163</f>
        <v>0</v>
      </c>
      <c r="K64" s="147"/>
      <c r="L64" s="152"/>
    </row>
    <row r="65" spans="1:31" s="9" customFormat="1" ht="24.95" customHeight="1">
      <c r="B65" s="146"/>
      <c r="C65" s="147"/>
      <c r="D65" s="148" t="s">
        <v>2765</v>
      </c>
      <c r="E65" s="149"/>
      <c r="F65" s="149"/>
      <c r="G65" s="149"/>
      <c r="H65" s="149"/>
      <c r="I65" s="150"/>
      <c r="J65" s="151">
        <f>J186</f>
        <v>0</v>
      </c>
      <c r="K65" s="147"/>
      <c r="L65" s="152"/>
    </row>
    <row r="66" spans="1:31" s="9" customFormat="1" ht="24.95" customHeight="1">
      <c r="B66" s="146"/>
      <c r="C66" s="147"/>
      <c r="D66" s="148" t="s">
        <v>2766</v>
      </c>
      <c r="E66" s="149"/>
      <c r="F66" s="149"/>
      <c r="G66" s="149"/>
      <c r="H66" s="149"/>
      <c r="I66" s="150"/>
      <c r="J66" s="151">
        <f>J195</f>
        <v>0</v>
      </c>
      <c r="K66" s="147"/>
      <c r="L66" s="152"/>
    </row>
    <row r="67" spans="1:31" s="9" customFormat="1" ht="24.95" customHeight="1">
      <c r="B67" s="146"/>
      <c r="C67" s="147"/>
      <c r="D67" s="148" t="s">
        <v>2767</v>
      </c>
      <c r="E67" s="149"/>
      <c r="F67" s="149"/>
      <c r="G67" s="149"/>
      <c r="H67" s="149"/>
      <c r="I67" s="150"/>
      <c r="J67" s="151">
        <f>J200</f>
        <v>0</v>
      </c>
      <c r="K67" s="147"/>
      <c r="L67" s="152"/>
    </row>
    <row r="68" spans="1:31" s="9" customFormat="1" ht="24.95" customHeight="1">
      <c r="B68" s="146"/>
      <c r="C68" s="147"/>
      <c r="D68" s="148" t="s">
        <v>2768</v>
      </c>
      <c r="E68" s="149"/>
      <c r="F68" s="149"/>
      <c r="G68" s="149"/>
      <c r="H68" s="149"/>
      <c r="I68" s="150"/>
      <c r="J68" s="151">
        <f>J213</f>
        <v>0</v>
      </c>
      <c r="K68" s="147"/>
      <c r="L68" s="152"/>
    </row>
    <row r="69" spans="1:31" s="9" customFormat="1" ht="24.95" customHeight="1">
      <c r="B69" s="146"/>
      <c r="C69" s="147"/>
      <c r="D69" s="148" t="s">
        <v>2769</v>
      </c>
      <c r="E69" s="149"/>
      <c r="F69" s="149"/>
      <c r="G69" s="149"/>
      <c r="H69" s="149"/>
      <c r="I69" s="150"/>
      <c r="J69" s="151">
        <f>J216</f>
        <v>0</v>
      </c>
      <c r="K69" s="147"/>
      <c r="L69" s="152"/>
    </row>
    <row r="70" spans="1:31" s="9" customFormat="1" ht="24.95" customHeight="1">
      <c r="B70" s="146"/>
      <c r="C70" s="147"/>
      <c r="D70" s="148" t="s">
        <v>2770</v>
      </c>
      <c r="E70" s="149"/>
      <c r="F70" s="149"/>
      <c r="G70" s="149"/>
      <c r="H70" s="149"/>
      <c r="I70" s="150"/>
      <c r="J70" s="151">
        <f>J229</f>
        <v>0</v>
      </c>
      <c r="K70" s="147"/>
      <c r="L70" s="152"/>
    </row>
    <row r="71" spans="1:31" s="9" customFormat="1" ht="24.95" customHeight="1">
      <c r="B71" s="146"/>
      <c r="C71" s="147"/>
      <c r="D71" s="148" t="s">
        <v>2771</v>
      </c>
      <c r="E71" s="149"/>
      <c r="F71" s="149"/>
      <c r="G71" s="149"/>
      <c r="H71" s="149"/>
      <c r="I71" s="150"/>
      <c r="J71" s="151">
        <f>J260</f>
        <v>0</v>
      </c>
      <c r="K71" s="147"/>
      <c r="L71" s="152"/>
    </row>
    <row r="72" spans="1:31" s="9" customFormat="1" ht="24.95" customHeight="1">
      <c r="B72" s="146"/>
      <c r="C72" s="147"/>
      <c r="D72" s="148" t="s">
        <v>2772</v>
      </c>
      <c r="E72" s="149"/>
      <c r="F72" s="149"/>
      <c r="G72" s="149"/>
      <c r="H72" s="149"/>
      <c r="I72" s="150"/>
      <c r="J72" s="151">
        <f>J263</f>
        <v>0</v>
      </c>
      <c r="K72" s="147"/>
      <c r="L72" s="152"/>
    </row>
    <row r="73" spans="1:31" s="9" customFormat="1" ht="24.95" customHeight="1">
      <c r="B73" s="146"/>
      <c r="C73" s="147"/>
      <c r="D73" s="148" t="s">
        <v>2773</v>
      </c>
      <c r="E73" s="149"/>
      <c r="F73" s="149"/>
      <c r="G73" s="149"/>
      <c r="H73" s="149"/>
      <c r="I73" s="150"/>
      <c r="J73" s="151">
        <f>J266</f>
        <v>0</v>
      </c>
      <c r="K73" s="147"/>
      <c r="L73" s="152"/>
    </row>
    <row r="74" spans="1:31" s="9" customFormat="1" ht="24.95" customHeight="1">
      <c r="B74" s="146"/>
      <c r="C74" s="147"/>
      <c r="D74" s="148" t="s">
        <v>2774</v>
      </c>
      <c r="E74" s="149"/>
      <c r="F74" s="149"/>
      <c r="G74" s="149"/>
      <c r="H74" s="149"/>
      <c r="I74" s="150"/>
      <c r="J74" s="151">
        <f>J273</f>
        <v>0</v>
      </c>
      <c r="K74" s="147"/>
      <c r="L74" s="152"/>
    </row>
    <row r="75" spans="1:31" s="9" customFormat="1" ht="24.95" customHeight="1">
      <c r="B75" s="146"/>
      <c r="C75" s="147"/>
      <c r="D75" s="148" t="s">
        <v>2775</v>
      </c>
      <c r="E75" s="149"/>
      <c r="F75" s="149"/>
      <c r="G75" s="149"/>
      <c r="H75" s="149"/>
      <c r="I75" s="150"/>
      <c r="J75" s="151">
        <f>J280</f>
        <v>0</v>
      </c>
      <c r="K75" s="147"/>
      <c r="L75" s="152"/>
    </row>
    <row r="76" spans="1:31" s="9" customFormat="1" ht="24.95" customHeight="1">
      <c r="B76" s="146"/>
      <c r="C76" s="147"/>
      <c r="D76" s="148" t="s">
        <v>2776</v>
      </c>
      <c r="E76" s="149"/>
      <c r="F76" s="149"/>
      <c r="G76" s="149"/>
      <c r="H76" s="149"/>
      <c r="I76" s="150"/>
      <c r="J76" s="151">
        <f>J305</f>
        <v>0</v>
      </c>
      <c r="K76" s="147"/>
      <c r="L76" s="152"/>
    </row>
    <row r="77" spans="1:31" s="2" customFormat="1" ht="21.75" customHeight="1">
      <c r="A77" s="35"/>
      <c r="B77" s="36"/>
      <c r="C77" s="37"/>
      <c r="D77" s="37"/>
      <c r="E77" s="37"/>
      <c r="F77" s="37"/>
      <c r="G77" s="37"/>
      <c r="H77" s="37"/>
      <c r="I77" s="109"/>
      <c r="J77" s="37"/>
      <c r="K77" s="37"/>
      <c r="L77" s="110"/>
      <c r="S77" s="35"/>
      <c r="T77" s="35"/>
      <c r="U77" s="35"/>
      <c r="V77" s="35"/>
      <c r="W77" s="35"/>
      <c r="X77" s="35"/>
      <c r="Y77" s="35"/>
      <c r="Z77" s="35"/>
      <c r="AA77" s="35"/>
      <c r="AB77" s="35"/>
      <c r="AC77" s="35"/>
      <c r="AD77" s="35"/>
      <c r="AE77" s="35"/>
    </row>
    <row r="78" spans="1:31" s="2" customFormat="1" ht="6.95" customHeight="1">
      <c r="A78" s="35"/>
      <c r="B78" s="48"/>
      <c r="C78" s="49"/>
      <c r="D78" s="49"/>
      <c r="E78" s="49"/>
      <c r="F78" s="49"/>
      <c r="G78" s="49"/>
      <c r="H78" s="49"/>
      <c r="I78" s="137"/>
      <c r="J78" s="49"/>
      <c r="K78" s="49"/>
      <c r="L78" s="110"/>
      <c r="S78" s="35"/>
      <c r="T78" s="35"/>
      <c r="U78" s="35"/>
      <c r="V78" s="35"/>
      <c r="W78" s="35"/>
      <c r="X78" s="35"/>
      <c r="Y78" s="35"/>
      <c r="Z78" s="35"/>
      <c r="AA78" s="35"/>
      <c r="AB78" s="35"/>
      <c r="AC78" s="35"/>
      <c r="AD78" s="35"/>
      <c r="AE78" s="35"/>
    </row>
    <row r="82" spans="1:63" s="2" customFormat="1" ht="6.95" customHeight="1">
      <c r="A82" s="35"/>
      <c r="B82" s="50"/>
      <c r="C82" s="51"/>
      <c r="D82" s="51"/>
      <c r="E82" s="51"/>
      <c r="F82" s="51"/>
      <c r="G82" s="51"/>
      <c r="H82" s="51"/>
      <c r="I82" s="140"/>
      <c r="J82" s="51"/>
      <c r="K82" s="51"/>
      <c r="L82" s="110"/>
      <c r="S82" s="35"/>
      <c r="T82" s="35"/>
      <c r="U82" s="35"/>
      <c r="V82" s="35"/>
      <c r="W82" s="35"/>
      <c r="X82" s="35"/>
      <c r="Y82" s="35"/>
      <c r="Z82" s="35"/>
      <c r="AA82" s="35"/>
      <c r="AB82" s="35"/>
      <c r="AC82" s="35"/>
      <c r="AD82" s="35"/>
      <c r="AE82" s="35"/>
    </row>
    <row r="83" spans="1:63" s="2" customFormat="1" ht="24.95" customHeight="1">
      <c r="A83" s="35"/>
      <c r="B83" s="36"/>
      <c r="C83" s="24" t="s">
        <v>131</v>
      </c>
      <c r="D83" s="37"/>
      <c r="E83" s="37"/>
      <c r="F83" s="37"/>
      <c r="G83" s="37"/>
      <c r="H83" s="37"/>
      <c r="I83" s="109"/>
      <c r="J83" s="37"/>
      <c r="K83" s="37"/>
      <c r="L83" s="110"/>
      <c r="S83" s="35"/>
      <c r="T83" s="35"/>
      <c r="U83" s="35"/>
      <c r="V83" s="35"/>
      <c r="W83" s="35"/>
      <c r="X83" s="35"/>
      <c r="Y83" s="35"/>
      <c r="Z83" s="35"/>
      <c r="AA83" s="35"/>
      <c r="AB83" s="35"/>
      <c r="AC83" s="35"/>
      <c r="AD83" s="35"/>
      <c r="AE83" s="35"/>
    </row>
    <row r="84" spans="1:63" s="2" customFormat="1" ht="6.95" customHeight="1">
      <c r="A84" s="35"/>
      <c r="B84" s="36"/>
      <c r="C84" s="37"/>
      <c r="D84" s="37"/>
      <c r="E84" s="37"/>
      <c r="F84" s="37"/>
      <c r="G84" s="37"/>
      <c r="H84" s="37"/>
      <c r="I84" s="109"/>
      <c r="J84" s="37"/>
      <c r="K84" s="37"/>
      <c r="L84" s="110"/>
      <c r="S84" s="35"/>
      <c r="T84" s="35"/>
      <c r="U84" s="35"/>
      <c r="V84" s="35"/>
      <c r="W84" s="35"/>
      <c r="X84" s="35"/>
      <c r="Y84" s="35"/>
      <c r="Z84" s="35"/>
      <c r="AA84" s="35"/>
      <c r="AB84" s="35"/>
      <c r="AC84" s="35"/>
      <c r="AD84" s="35"/>
      <c r="AE84" s="35"/>
    </row>
    <row r="85" spans="1:63" s="2" customFormat="1" ht="12" customHeight="1">
      <c r="A85" s="35"/>
      <c r="B85" s="36"/>
      <c r="C85" s="30" t="s">
        <v>16</v>
      </c>
      <c r="D85" s="37"/>
      <c r="E85" s="37"/>
      <c r="F85" s="37"/>
      <c r="G85" s="37"/>
      <c r="H85" s="37"/>
      <c r="I85" s="109"/>
      <c r="J85" s="37"/>
      <c r="K85" s="37"/>
      <c r="L85" s="110"/>
      <c r="S85" s="35"/>
      <c r="T85" s="35"/>
      <c r="U85" s="35"/>
      <c r="V85" s="35"/>
      <c r="W85" s="35"/>
      <c r="X85" s="35"/>
      <c r="Y85" s="35"/>
      <c r="Z85" s="35"/>
      <c r="AA85" s="35"/>
      <c r="AB85" s="35"/>
      <c r="AC85" s="35"/>
      <c r="AD85" s="35"/>
      <c r="AE85" s="35"/>
    </row>
    <row r="86" spans="1:63" s="2" customFormat="1" ht="16.5" customHeight="1">
      <c r="A86" s="35"/>
      <c r="B86" s="36"/>
      <c r="C86" s="37"/>
      <c r="D86" s="37"/>
      <c r="E86" s="379" t="str">
        <f>E7</f>
        <v>Modernizace a rozšíření prostor SPC Kladno - Vrapice</v>
      </c>
      <c r="F86" s="380"/>
      <c r="G86" s="380"/>
      <c r="H86" s="380"/>
      <c r="I86" s="109"/>
      <c r="J86" s="37"/>
      <c r="K86" s="37"/>
      <c r="L86" s="110"/>
      <c r="S86" s="35"/>
      <c r="T86" s="35"/>
      <c r="U86" s="35"/>
      <c r="V86" s="35"/>
      <c r="W86" s="35"/>
      <c r="X86" s="35"/>
      <c r="Y86" s="35"/>
      <c r="Z86" s="35"/>
      <c r="AA86" s="35"/>
      <c r="AB86" s="35"/>
      <c r="AC86" s="35"/>
      <c r="AD86" s="35"/>
      <c r="AE86" s="35"/>
    </row>
    <row r="87" spans="1:63" s="2" customFormat="1" ht="12" customHeight="1">
      <c r="A87" s="35"/>
      <c r="B87" s="36"/>
      <c r="C87" s="30" t="s">
        <v>99</v>
      </c>
      <c r="D87" s="37"/>
      <c r="E87" s="37"/>
      <c r="F87" s="37"/>
      <c r="G87" s="37"/>
      <c r="H87" s="37"/>
      <c r="I87" s="109"/>
      <c r="J87" s="37"/>
      <c r="K87" s="37"/>
      <c r="L87" s="110"/>
      <c r="S87" s="35"/>
      <c r="T87" s="35"/>
      <c r="U87" s="35"/>
      <c r="V87" s="35"/>
      <c r="W87" s="35"/>
      <c r="X87" s="35"/>
      <c r="Y87" s="35"/>
      <c r="Z87" s="35"/>
      <c r="AA87" s="35"/>
      <c r="AB87" s="35"/>
      <c r="AC87" s="35"/>
      <c r="AD87" s="35"/>
      <c r="AE87" s="35"/>
    </row>
    <row r="88" spans="1:63" s="2" customFormat="1" ht="16.5" customHeight="1">
      <c r="A88" s="35"/>
      <c r="B88" s="36"/>
      <c r="C88" s="37"/>
      <c r="D88" s="37"/>
      <c r="E88" s="352" t="str">
        <f>E9</f>
        <v>D1.5 - Elektromontáže</v>
      </c>
      <c r="F88" s="381"/>
      <c r="G88" s="381"/>
      <c r="H88" s="381"/>
      <c r="I88" s="109"/>
      <c r="J88" s="37"/>
      <c r="K88" s="37"/>
      <c r="L88" s="110"/>
      <c r="S88" s="35"/>
      <c r="T88" s="35"/>
      <c r="U88" s="35"/>
      <c r="V88" s="35"/>
      <c r="W88" s="35"/>
      <c r="X88" s="35"/>
      <c r="Y88" s="35"/>
      <c r="Z88" s="35"/>
      <c r="AA88" s="35"/>
      <c r="AB88" s="35"/>
      <c r="AC88" s="35"/>
      <c r="AD88" s="35"/>
      <c r="AE88" s="35"/>
    </row>
    <row r="89" spans="1:63" s="2" customFormat="1" ht="6.95" customHeight="1">
      <c r="A89" s="35"/>
      <c r="B89" s="36"/>
      <c r="C89" s="37"/>
      <c r="D89" s="37"/>
      <c r="E89" s="37"/>
      <c r="F89" s="37"/>
      <c r="G89" s="37"/>
      <c r="H89" s="37"/>
      <c r="I89" s="109"/>
      <c r="J89" s="37"/>
      <c r="K89" s="37"/>
      <c r="L89" s="110"/>
      <c r="S89" s="35"/>
      <c r="T89" s="35"/>
      <c r="U89" s="35"/>
      <c r="V89" s="35"/>
      <c r="W89" s="35"/>
      <c r="X89" s="35"/>
      <c r="Y89" s="35"/>
      <c r="Z89" s="35"/>
      <c r="AA89" s="35"/>
      <c r="AB89" s="35"/>
      <c r="AC89" s="35"/>
      <c r="AD89" s="35"/>
      <c r="AE89" s="35"/>
    </row>
    <row r="90" spans="1:63" s="2" customFormat="1" ht="12" customHeight="1">
      <c r="A90" s="35"/>
      <c r="B90" s="36"/>
      <c r="C90" s="30" t="s">
        <v>21</v>
      </c>
      <c r="D90" s="37"/>
      <c r="E90" s="37"/>
      <c r="F90" s="28" t="str">
        <f>F12</f>
        <v>Josefa Jílka 1202, Kladno - Švermov</v>
      </c>
      <c r="G90" s="37"/>
      <c r="H90" s="37"/>
      <c r="I90" s="112" t="s">
        <v>23</v>
      </c>
      <c r="J90" s="60" t="str">
        <f>IF(J12="","",J12)</f>
        <v>15. 3. 2019</v>
      </c>
      <c r="K90" s="37"/>
      <c r="L90" s="110"/>
      <c r="S90" s="35"/>
      <c r="T90" s="35"/>
      <c r="U90" s="35"/>
      <c r="V90" s="35"/>
      <c r="W90" s="35"/>
      <c r="X90" s="35"/>
      <c r="Y90" s="35"/>
      <c r="Z90" s="35"/>
      <c r="AA90" s="35"/>
      <c r="AB90" s="35"/>
      <c r="AC90" s="35"/>
      <c r="AD90" s="35"/>
      <c r="AE90" s="35"/>
    </row>
    <row r="91" spans="1:63" s="2" customFormat="1" ht="6.95" customHeight="1">
      <c r="A91" s="35"/>
      <c r="B91" s="36"/>
      <c r="C91" s="37"/>
      <c r="D91" s="37"/>
      <c r="E91" s="37"/>
      <c r="F91" s="37"/>
      <c r="G91" s="37"/>
      <c r="H91" s="37"/>
      <c r="I91" s="109"/>
      <c r="J91" s="37"/>
      <c r="K91" s="37"/>
      <c r="L91" s="110"/>
      <c r="S91" s="35"/>
      <c r="T91" s="35"/>
      <c r="U91" s="35"/>
      <c r="V91" s="35"/>
      <c r="W91" s="35"/>
      <c r="X91" s="35"/>
      <c r="Y91" s="35"/>
      <c r="Z91" s="35"/>
      <c r="AA91" s="35"/>
      <c r="AB91" s="35"/>
      <c r="AC91" s="35"/>
      <c r="AD91" s="35"/>
      <c r="AE91" s="35"/>
    </row>
    <row r="92" spans="1:63" s="2" customFormat="1" ht="27.95" customHeight="1">
      <c r="A92" s="35"/>
      <c r="B92" s="36"/>
      <c r="C92" s="30" t="s">
        <v>25</v>
      </c>
      <c r="D92" s="37"/>
      <c r="E92" s="37"/>
      <c r="F92" s="28" t="str">
        <f>E15</f>
        <v>SOU a PrŠ Kladno - Vrapice</v>
      </c>
      <c r="G92" s="37"/>
      <c r="H92" s="37"/>
      <c r="I92" s="112" t="s">
        <v>31</v>
      </c>
      <c r="J92" s="33" t="str">
        <f>E21</f>
        <v>ARCHIW studio s.r.o.</v>
      </c>
      <c r="K92" s="37"/>
      <c r="L92" s="110"/>
      <c r="S92" s="35"/>
      <c r="T92" s="35"/>
      <c r="U92" s="35"/>
      <c r="V92" s="35"/>
      <c r="W92" s="35"/>
      <c r="X92" s="35"/>
      <c r="Y92" s="35"/>
      <c r="Z92" s="35"/>
      <c r="AA92" s="35"/>
      <c r="AB92" s="35"/>
      <c r="AC92" s="35"/>
      <c r="AD92" s="35"/>
      <c r="AE92" s="35"/>
    </row>
    <row r="93" spans="1:63" s="2" customFormat="1" ht="15.2" customHeight="1">
      <c r="A93" s="35"/>
      <c r="B93" s="36"/>
      <c r="C93" s="30" t="s">
        <v>29</v>
      </c>
      <c r="D93" s="37"/>
      <c r="E93" s="37"/>
      <c r="F93" s="28" t="str">
        <f>IF(E18="","",E18)</f>
        <v>Vyplň údaj</v>
      </c>
      <c r="G93" s="37"/>
      <c r="H93" s="37"/>
      <c r="I93" s="112" t="s">
        <v>34</v>
      </c>
      <c r="J93" s="33" t="str">
        <f>E24</f>
        <v xml:space="preserve"> </v>
      </c>
      <c r="K93" s="37"/>
      <c r="L93" s="110"/>
      <c r="S93" s="35"/>
      <c r="T93" s="35"/>
      <c r="U93" s="35"/>
      <c r="V93" s="35"/>
      <c r="W93" s="35"/>
      <c r="X93" s="35"/>
      <c r="Y93" s="35"/>
      <c r="Z93" s="35"/>
      <c r="AA93" s="35"/>
      <c r="AB93" s="35"/>
      <c r="AC93" s="35"/>
      <c r="AD93" s="35"/>
      <c r="AE93" s="35"/>
    </row>
    <row r="94" spans="1:63" s="2" customFormat="1" ht="10.35" customHeight="1">
      <c r="A94" s="35"/>
      <c r="B94" s="36"/>
      <c r="C94" s="37"/>
      <c r="D94" s="37"/>
      <c r="E94" s="37"/>
      <c r="F94" s="37"/>
      <c r="G94" s="37"/>
      <c r="H94" s="37"/>
      <c r="I94" s="109"/>
      <c r="J94" s="37"/>
      <c r="K94" s="37"/>
      <c r="L94" s="110"/>
      <c r="S94" s="35"/>
      <c r="T94" s="35"/>
      <c r="U94" s="35"/>
      <c r="V94" s="35"/>
      <c r="W94" s="35"/>
      <c r="X94" s="35"/>
      <c r="Y94" s="35"/>
      <c r="Z94" s="35"/>
      <c r="AA94" s="35"/>
      <c r="AB94" s="35"/>
      <c r="AC94" s="35"/>
      <c r="AD94" s="35"/>
      <c r="AE94" s="35"/>
    </row>
    <row r="95" spans="1:63" s="11" customFormat="1" ht="29.25" customHeight="1">
      <c r="A95" s="160"/>
      <c r="B95" s="161"/>
      <c r="C95" s="162" t="s">
        <v>132</v>
      </c>
      <c r="D95" s="163" t="s">
        <v>57</v>
      </c>
      <c r="E95" s="163" t="s">
        <v>53</v>
      </c>
      <c r="F95" s="163" t="s">
        <v>54</v>
      </c>
      <c r="G95" s="163" t="s">
        <v>133</v>
      </c>
      <c r="H95" s="163" t="s">
        <v>134</v>
      </c>
      <c r="I95" s="164" t="s">
        <v>135</v>
      </c>
      <c r="J95" s="163" t="s">
        <v>103</v>
      </c>
      <c r="K95" s="165" t="s">
        <v>136</v>
      </c>
      <c r="L95" s="166"/>
      <c r="M95" s="69" t="s">
        <v>19</v>
      </c>
      <c r="N95" s="70" t="s">
        <v>42</v>
      </c>
      <c r="O95" s="70" t="s">
        <v>137</v>
      </c>
      <c r="P95" s="70" t="s">
        <v>138</v>
      </c>
      <c r="Q95" s="70" t="s">
        <v>139</v>
      </c>
      <c r="R95" s="70" t="s">
        <v>140</v>
      </c>
      <c r="S95" s="70" t="s">
        <v>141</v>
      </c>
      <c r="T95" s="71" t="s">
        <v>142</v>
      </c>
      <c r="U95" s="160"/>
      <c r="V95" s="160"/>
      <c r="W95" s="160"/>
      <c r="X95" s="160"/>
      <c r="Y95" s="160"/>
      <c r="Z95" s="160"/>
      <c r="AA95" s="160"/>
      <c r="AB95" s="160"/>
      <c r="AC95" s="160"/>
      <c r="AD95" s="160"/>
      <c r="AE95" s="160"/>
    </row>
    <row r="96" spans="1:63" s="2" customFormat="1" ht="22.9" customHeight="1">
      <c r="A96" s="35"/>
      <c r="B96" s="36"/>
      <c r="C96" s="76" t="s">
        <v>143</v>
      </c>
      <c r="D96" s="37"/>
      <c r="E96" s="37"/>
      <c r="F96" s="37"/>
      <c r="G96" s="37"/>
      <c r="H96" s="37"/>
      <c r="I96" s="109"/>
      <c r="J96" s="167">
        <f>BK96</f>
        <v>0</v>
      </c>
      <c r="K96" s="37"/>
      <c r="L96" s="40"/>
      <c r="M96" s="72"/>
      <c r="N96" s="168"/>
      <c r="O96" s="73"/>
      <c r="P96" s="169">
        <f>P97+P130+P147+P160+P163+P186+P195+P200+P213+P216+P229+P260+P263+P266+P273+P280+P305</f>
        <v>0</v>
      </c>
      <c r="Q96" s="73"/>
      <c r="R96" s="169">
        <f>R97+R130+R147+R160+R163+R186+R195+R200+R213+R216+R229+R260+R263+R266+R273+R280+R305</f>
        <v>0</v>
      </c>
      <c r="S96" s="73"/>
      <c r="T96" s="170">
        <f>T97+T130+T147+T160+T163+T186+T195+T200+T213+T216+T229+T260+T263+T266+T273+T280+T305</f>
        <v>0</v>
      </c>
      <c r="U96" s="35"/>
      <c r="V96" s="35"/>
      <c r="W96" s="35"/>
      <c r="X96" s="35"/>
      <c r="Y96" s="35"/>
      <c r="Z96" s="35"/>
      <c r="AA96" s="35"/>
      <c r="AB96" s="35"/>
      <c r="AC96" s="35"/>
      <c r="AD96" s="35"/>
      <c r="AE96" s="35"/>
      <c r="AT96" s="18" t="s">
        <v>71</v>
      </c>
      <c r="AU96" s="18" t="s">
        <v>104</v>
      </c>
      <c r="BK96" s="171">
        <f>BK97+BK130+BK147+BK160+BK163+BK186+BK195+BK200+BK213+BK216+BK229+BK260+BK263+BK266+BK273+BK280+BK305</f>
        <v>0</v>
      </c>
    </row>
    <row r="97" spans="1:65" s="12" customFormat="1" ht="25.9" customHeight="1">
      <c r="B97" s="172"/>
      <c r="C97" s="173"/>
      <c r="D97" s="174" t="s">
        <v>71</v>
      </c>
      <c r="E97" s="175" t="s">
        <v>2777</v>
      </c>
      <c r="F97" s="175" t="s">
        <v>2778</v>
      </c>
      <c r="G97" s="173"/>
      <c r="H97" s="173"/>
      <c r="I97" s="176"/>
      <c r="J97" s="177">
        <f>BK97</f>
        <v>0</v>
      </c>
      <c r="K97" s="173"/>
      <c r="L97" s="178"/>
      <c r="M97" s="179"/>
      <c r="N97" s="180"/>
      <c r="O97" s="180"/>
      <c r="P97" s="181">
        <f>SUM(P98:P129)</f>
        <v>0</v>
      </c>
      <c r="Q97" s="180"/>
      <c r="R97" s="181">
        <f>SUM(R98:R129)</f>
        <v>0</v>
      </c>
      <c r="S97" s="180"/>
      <c r="T97" s="182">
        <f>SUM(T98:T129)</f>
        <v>0</v>
      </c>
      <c r="AR97" s="183" t="s">
        <v>80</v>
      </c>
      <c r="AT97" s="184" t="s">
        <v>71</v>
      </c>
      <c r="AU97" s="184" t="s">
        <v>72</v>
      </c>
      <c r="AY97" s="183" t="s">
        <v>146</v>
      </c>
      <c r="BK97" s="185">
        <f>SUM(BK98:BK129)</f>
        <v>0</v>
      </c>
    </row>
    <row r="98" spans="1:65" s="2" customFormat="1" ht="16.5" customHeight="1">
      <c r="A98" s="35"/>
      <c r="B98" s="36"/>
      <c r="C98" s="188" t="s">
        <v>80</v>
      </c>
      <c r="D98" s="188" t="s">
        <v>148</v>
      </c>
      <c r="E98" s="189" t="s">
        <v>2779</v>
      </c>
      <c r="F98" s="190" t="s">
        <v>2780</v>
      </c>
      <c r="G98" s="191" t="s">
        <v>464</v>
      </c>
      <c r="H98" s="192">
        <v>50</v>
      </c>
      <c r="I98" s="193"/>
      <c r="J98" s="194">
        <f>ROUND(I98*H98,2)</f>
        <v>0</v>
      </c>
      <c r="K98" s="190" t="s">
        <v>19</v>
      </c>
      <c r="L98" s="40"/>
      <c r="M98" s="195" t="s">
        <v>19</v>
      </c>
      <c r="N98" s="196" t="s">
        <v>43</v>
      </c>
      <c r="O98" s="65"/>
      <c r="P98" s="197">
        <f>O98*H98</f>
        <v>0</v>
      </c>
      <c r="Q98" s="197">
        <v>0</v>
      </c>
      <c r="R98" s="197">
        <f>Q98*H98</f>
        <v>0</v>
      </c>
      <c r="S98" s="197">
        <v>0</v>
      </c>
      <c r="T98" s="198">
        <f>S98*H98</f>
        <v>0</v>
      </c>
      <c r="U98" s="35"/>
      <c r="V98" s="35"/>
      <c r="W98" s="35"/>
      <c r="X98" s="35"/>
      <c r="Y98" s="35"/>
      <c r="Z98" s="35"/>
      <c r="AA98" s="35"/>
      <c r="AB98" s="35"/>
      <c r="AC98" s="35"/>
      <c r="AD98" s="35"/>
      <c r="AE98" s="35"/>
      <c r="AR98" s="199" t="s">
        <v>153</v>
      </c>
      <c r="AT98" s="199" t="s">
        <v>148</v>
      </c>
      <c r="AU98" s="199" t="s">
        <v>80</v>
      </c>
      <c r="AY98" s="18" t="s">
        <v>146</v>
      </c>
      <c r="BE98" s="200">
        <f>IF(N98="základní",J98,0)</f>
        <v>0</v>
      </c>
      <c r="BF98" s="200">
        <f>IF(N98="snížená",J98,0)</f>
        <v>0</v>
      </c>
      <c r="BG98" s="200">
        <f>IF(N98="zákl. přenesená",J98,0)</f>
        <v>0</v>
      </c>
      <c r="BH98" s="200">
        <f>IF(N98="sníž. přenesená",J98,0)</f>
        <v>0</v>
      </c>
      <c r="BI98" s="200">
        <f>IF(N98="nulová",J98,0)</f>
        <v>0</v>
      </c>
      <c r="BJ98" s="18" t="s">
        <v>80</v>
      </c>
      <c r="BK98" s="200">
        <f>ROUND(I98*H98,2)</f>
        <v>0</v>
      </c>
      <c r="BL98" s="18" t="s">
        <v>153</v>
      </c>
      <c r="BM98" s="199" t="s">
        <v>82</v>
      </c>
    </row>
    <row r="99" spans="1:65" s="2" customFormat="1" ht="11.25">
      <c r="A99" s="35"/>
      <c r="B99" s="36"/>
      <c r="C99" s="37"/>
      <c r="D99" s="201" t="s">
        <v>155</v>
      </c>
      <c r="E99" s="37"/>
      <c r="F99" s="202" t="s">
        <v>2780</v>
      </c>
      <c r="G99" s="37"/>
      <c r="H99" s="37"/>
      <c r="I99" s="109"/>
      <c r="J99" s="37"/>
      <c r="K99" s="37"/>
      <c r="L99" s="40"/>
      <c r="M99" s="203"/>
      <c r="N99" s="204"/>
      <c r="O99" s="65"/>
      <c r="P99" s="65"/>
      <c r="Q99" s="65"/>
      <c r="R99" s="65"/>
      <c r="S99" s="65"/>
      <c r="T99" s="66"/>
      <c r="U99" s="35"/>
      <c r="V99" s="35"/>
      <c r="W99" s="35"/>
      <c r="X99" s="35"/>
      <c r="Y99" s="35"/>
      <c r="Z99" s="35"/>
      <c r="AA99" s="35"/>
      <c r="AB99" s="35"/>
      <c r="AC99" s="35"/>
      <c r="AD99" s="35"/>
      <c r="AE99" s="35"/>
      <c r="AT99" s="18" t="s">
        <v>155</v>
      </c>
      <c r="AU99" s="18" t="s">
        <v>80</v>
      </c>
    </row>
    <row r="100" spans="1:65" s="2" customFormat="1" ht="16.5" customHeight="1">
      <c r="A100" s="35"/>
      <c r="B100" s="36"/>
      <c r="C100" s="188" t="s">
        <v>82</v>
      </c>
      <c r="D100" s="188" t="s">
        <v>148</v>
      </c>
      <c r="E100" s="189" t="s">
        <v>2781</v>
      </c>
      <c r="F100" s="190" t="s">
        <v>2782</v>
      </c>
      <c r="G100" s="191" t="s">
        <v>464</v>
      </c>
      <c r="H100" s="192">
        <v>400</v>
      </c>
      <c r="I100" s="193"/>
      <c r="J100" s="194">
        <f>ROUND(I100*H100,2)</f>
        <v>0</v>
      </c>
      <c r="K100" s="190" t="s">
        <v>19</v>
      </c>
      <c r="L100" s="40"/>
      <c r="M100" s="195" t="s">
        <v>19</v>
      </c>
      <c r="N100" s="196" t="s">
        <v>43</v>
      </c>
      <c r="O100" s="65"/>
      <c r="P100" s="197">
        <f>O100*H100</f>
        <v>0</v>
      </c>
      <c r="Q100" s="197">
        <v>0</v>
      </c>
      <c r="R100" s="197">
        <f>Q100*H100</f>
        <v>0</v>
      </c>
      <c r="S100" s="197">
        <v>0</v>
      </c>
      <c r="T100" s="198">
        <f>S100*H100</f>
        <v>0</v>
      </c>
      <c r="U100" s="35"/>
      <c r="V100" s="35"/>
      <c r="W100" s="35"/>
      <c r="X100" s="35"/>
      <c r="Y100" s="35"/>
      <c r="Z100" s="35"/>
      <c r="AA100" s="35"/>
      <c r="AB100" s="35"/>
      <c r="AC100" s="35"/>
      <c r="AD100" s="35"/>
      <c r="AE100" s="35"/>
      <c r="AR100" s="199" t="s">
        <v>153</v>
      </c>
      <c r="AT100" s="199" t="s">
        <v>148</v>
      </c>
      <c r="AU100" s="199" t="s">
        <v>80</v>
      </c>
      <c r="AY100" s="18" t="s">
        <v>146</v>
      </c>
      <c r="BE100" s="200">
        <f>IF(N100="základní",J100,0)</f>
        <v>0</v>
      </c>
      <c r="BF100" s="200">
        <f>IF(N100="snížená",J100,0)</f>
        <v>0</v>
      </c>
      <c r="BG100" s="200">
        <f>IF(N100="zákl. přenesená",J100,0)</f>
        <v>0</v>
      </c>
      <c r="BH100" s="200">
        <f>IF(N100="sníž. přenesená",J100,0)</f>
        <v>0</v>
      </c>
      <c r="BI100" s="200">
        <f>IF(N100="nulová",J100,0)</f>
        <v>0</v>
      </c>
      <c r="BJ100" s="18" t="s">
        <v>80</v>
      </c>
      <c r="BK100" s="200">
        <f>ROUND(I100*H100,2)</f>
        <v>0</v>
      </c>
      <c r="BL100" s="18" t="s">
        <v>153</v>
      </c>
      <c r="BM100" s="199" t="s">
        <v>153</v>
      </c>
    </row>
    <row r="101" spans="1:65" s="2" customFormat="1" ht="11.25">
      <c r="A101" s="35"/>
      <c r="B101" s="36"/>
      <c r="C101" s="37"/>
      <c r="D101" s="201" t="s">
        <v>155</v>
      </c>
      <c r="E101" s="37"/>
      <c r="F101" s="202" t="s">
        <v>2782</v>
      </c>
      <c r="G101" s="37"/>
      <c r="H101" s="37"/>
      <c r="I101" s="109"/>
      <c r="J101" s="37"/>
      <c r="K101" s="37"/>
      <c r="L101" s="40"/>
      <c r="M101" s="203"/>
      <c r="N101" s="204"/>
      <c r="O101" s="65"/>
      <c r="P101" s="65"/>
      <c r="Q101" s="65"/>
      <c r="R101" s="65"/>
      <c r="S101" s="65"/>
      <c r="T101" s="66"/>
      <c r="U101" s="35"/>
      <c r="V101" s="35"/>
      <c r="W101" s="35"/>
      <c r="X101" s="35"/>
      <c r="Y101" s="35"/>
      <c r="Z101" s="35"/>
      <c r="AA101" s="35"/>
      <c r="AB101" s="35"/>
      <c r="AC101" s="35"/>
      <c r="AD101" s="35"/>
      <c r="AE101" s="35"/>
      <c r="AT101" s="18" t="s">
        <v>155</v>
      </c>
      <c r="AU101" s="18" t="s">
        <v>80</v>
      </c>
    </row>
    <row r="102" spans="1:65" s="2" customFormat="1" ht="16.5" customHeight="1">
      <c r="A102" s="35"/>
      <c r="B102" s="36"/>
      <c r="C102" s="188" t="s">
        <v>164</v>
      </c>
      <c r="D102" s="188" t="s">
        <v>148</v>
      </c>
      <c r="E102" s="189" t="s">
        <v>2783</v>
      </c>
      <c r="F102" s="190" t="s">
        <v>2784</v>
      </c>
      <c r="G102" s="191" t="s">
        <v>464</v>
      </c>
      <c r="H102" s="192">
        <v>200</v>
      </c>
      <c r="I102" s="193"/>
      <c r="J102" s="194">
        <f>ROUND(I102*H102,2)</f>
        <v>0</v>
      </c>
      <c r="K102" s="190" t="s">
        <v>19</v>
      </c>
      <c r="L102" s="40"/>
      <c r="M102" s="195" t="s">
        <v>19</v>
      </c>
      <c r="N102" s="196" t="s">
        <v>43</v>
      </c>
      <c r="O102" s="65"/>
      <c r="P102" s="197">
        <f>O102*H102</f>
        <v>0</v>
      </c>
      <c r="Q102" s="197">
        <v>0</v>
      </c>
      <c r="R102" s="197">
        <f>Q102*H102</f>
        <v>0</v>
      </c>
      <c r="S102" s="197">
        <v>0</v>
      </c>
      <c r="T102" s="198">
        <f>S102*H102</f>
        <v>0</v>
      </c>
      <c r="U102" s="35"/>
      <c r="V102" s="35"/>
      <c r="W102" s="35"/>
      <c r="X102" s="35"/>
      <c r="Y102" s="35"/>
      <c r="Z102" s="35"/>
      <c r="AA102" s="35"/>
      <c r="AB102" s="35"/>
      <c r="AC102" s="35"/>
      <c r="AD102" s="35"/>
      <c r="AE102" s="35"/>
      <c r="AR102" s="199" t="s">
        <v>153</v>
      </c>
      <c r="AT102" s="199" t="s">
        <v>148</v>
      </c>
      <c r="AU102" s="199" t="s">
        <v>80</v>
      </c>
      <c r="AY102" s="18" t="s">
        <v>146</v>
      </c>
      <c r="BE102" s="200">
        <f>IF(N102="základní",J102,0)</f>
        <v>0</v>
      </c>
      <c r="BF102" s="200">
        <f>IF(N102="snížená",J102,0)</f>
        <v>0</v>
      </c>
      <c r="BG102" s="200">
        <f>IF(N102="zákl. přenesená",J102,0)</f>
        <v>0</v>
      </c>
      <c r="BH102" s="200">
        <f>IF(N102="sníž. přenesená",J102,0)</f>
        <v>0</v>
      </c>
      <c r="BI102" s="200">
        <f>IF(N102="nulová",J102,0)</f>
        <v>0</v>
      </c>
      <c r="BJ102" s="18" t="s">
        <v>80</v>
      </c>
      <c r="BK102" s="200">
        <f>ROUND(I102*H102,2)</f>
        <v>0</v>
      </c>
      <c r="BL102" s="18" t="s">
        <v>153</v>
      </c>
      <c r="BM102" s="199" t="s">
        <v>181</v>
      </c>
    </row>
    <row r="103" spans="1:65" s="2" customFormat="1" ht="11.25">
      <c r="A103" s="35"/>
      <c r="B103" s="36"/>
      <c r="C103" s="37"/>
      <c r="D103" s="201" t="s">
        <v>155</v>
      </c>
      <c r="E103" s="37"/>
      <c r="F103" s="202" t="s">
        <v>2784</v>
      </c>
      <c r="G103" s="37"/>
      <c r="H103" s="37"/>
      <c r="I103" s="109"/>
      <c r="J103" s="37"/>
      <c r="K103" s="37"/>
      <c r="L103" s="40"/>
      <c r="M103" s="203"/>
      <c r="N103" s="204"/>
      <c r="O103" s="65"/>
      <c r="P103" s="65"/>
      <c r="Q103" s="65"/>
      <c r="R103" s="65"/>
      <c r="S103" s="65"/>
      <c r="T103" s="66"/>
      <c r="U103" s="35"/>
      <c r="V103" s="35"/>
      <c r="W103" s="35"/>
      <c r="X103" s="35"/>
      <c r="Y103" s="35"/>
      <c r="Z103" s="35"/>
      <c r="AA103" s="35"/>
      <c r="AB103" s="35"/>
      <c r="AC103" s="35"/>
      <c r="AD103" s="35"/>
      <c r="AE103" s="35"/>
      <c r="AT103" s="18" t="s">
        <v>155</v>
      </c>
      <c r="AU103" s="18" t="s">
        <v>80</v>
      </c>
    </row>
    <row r="104" spans="1:65" s="2" customFormat="1" ht="16.5" customHeight="1">
      <c r="A104" s="35"/>
      <c r="B104" s="36"/>
      <c r="C104" s="188" t="s">
        <v>153</v>
      </c>
      <c r="D104" s="188" t="s">
        <v>148</v>
      </c>
      <c r="E104" s="189" t="s">
        <v>2785</v>
      </c>
      <c r="F104" s="190" t="s">
        <v>2786</v>
      </c>
      <c r="G104" s="191" t="s">
        <v>464</v>
      </c>
      <c r="H104" s="192">
        <v>15</v>
      </c>
      <c r="I104" s="193"/>
      <c r="J104" s="194">
        <f>ROUND(I104*H104,2)</f>
        <v>0</v>
      </c>
      <c r="K104" s="190" t="s">
        <v>19</v>
      </c>
      <c r="L104" s="40"/>
      <c r="M104" s="195" t="s">
        <v>19</v>
      </c>
      <c r="N104" s="196" t="s">
        <v>43</v>
      </c>
      <c r="O104" s="65"/>
      <c r="P104" s="197">
        <f>O104*H104</f>
        <v>0</v>
      </c>
      <c r="Q104" s="197">
        <v>0</v>
      </c>
      <c r="R104" s="197">
        <f>Q104*H104</f>
        <v>0</v>
      </c>
      <c r="S104" s="197">
        <v>0</v>
      </c>
      <c r="T104" s="198">
        <f>S104*H104</f>
        <v>0</v>
      </c>
      <c r="U104" s="35"/>
      <c r="V104" s="35"/>
      <c r="W104" s="35"/>
      <c r="X104" s="35"/>
      <c r="Y104" s="35"/>
      <c r="Z104" s="35"/>
      <c r="AA104" s="35"/>
      <c r="AB104" s="35"/>
      <c r="AC104" s="35"/>
      <c r="AD104" s="35"/>
      <c r="AE104" s="35"/>
      <c r="AR104" s="199" t="s">
        <v>153</v>
      </c>
      <c r="AT104" s="199" t="s">
        <v>148</v>
      </c>
      <c r="AU104" s="199" t="s">
        <v>80</v>
      </c>
      <c r="AY104" s="18" t="s">
        <v>146</v>
      </c>
      <c r="BE104" s="200">
        <f>IF(N104="základní",J104,0)</f>
        <v>0</v>
      </c>
      <c r="BF104" s="200">
        <f>IF(N104="snížená",J104,0)</f>
        <v>0</v>
      </c>
      <c r="BG104" s="200">
        <f>IF(N104="zákl. přenesená",J104,0)</f>
        <v>0</v>
      </c>
      <c r="BH104" s="200">
        <f>IF(N104="sníž. přenesená",J104,0)</f>
        <v>0</v>
      </c>
      <c r="BI104" s="200">
        <f>IF(N104="nulová",J104,0)</f>
        <v>0</v>
      </c>
      <c r="BJ104" s="18" t="s">
        <v>80</v>
      </c>
      <c r="BK104" s="200">
        <f>ROUND(I104*H104,2)</f>
        <v>0</v>
      </c>
      <c r="BL104" s="18" t="s">
        <v>153</v>
      </c>
      <c r="BM104" s="199" t="s">
        <v>193</v>
      </c>
    </row>
    <row r="105" spans="1:65" s="2" customFormat="1" ht="11.25">
      <c r="A105" s="35"/>
      <c r="B105" s="36"/>
      <c r="C105" s="37"/>
      <c r="D105" s="201" t="s">
        <v>155</v>
      </c>
      <c r="E105" s="37"/>
      <c r="F105" s="202" t="s">
        <v>2786</v>
      </c>
      <c r="G105" s="37"/>
      <c r="H105" s="37"/>
      <c r="I105" s="109"/>
      <c r="J105" s="37"/>
      <c r="K105" s="37"/>
      <c r="L105" s="40"/>
      <c r="M105" s="203"/>
      <c r="N105" s="204"/>
      <c r="O105" s="65"/>
      <c r="P105" s="65"/>
      <c r="Q105" s="65"/>
      <c r="R105" s="65"/>
      <c r="S105" s="65"/>
      <c r="T105" s="66"/>
      <c r="U105" s="35"/>
      <c r="V105" s="35"/>
      <c r="W105" s="35"/>
      <c r="X105" s="35"/>
      <c r="Y105" s="35"/>
      <c r="Z105" s="35"/>
      <c r="AA105" s="35"/>
      <c r="AB105" s="35"/>
      <c r="AC105" s="35"/>
      <c r="AD105" s="35"/>
      <c r="AE105" s="35"/>
      <c r="AT105" s="18" t="s">
        <v>155</v>
      </c>
      <c r="AU105" s="18" t="s">
        <v>80</v>
      </c>
    </row>
    <row r="106" spans="1:65" s="2" customFormat="1" ht="16.5" customHeight="1">
      <c r="A106" s="35"/>
      <c r="B106" s="36"/>
      <c r="C106" s="188" t="s">
        <v>176</v>
      </c>
      <c r="D106" s="188" t="s">
        <v>148</v>
      </c>
      <c r="E106" s="189" t="s">
        <v>2787</v>
      </c>
      <c r="F106" s="190" t="s">
        <v>2788</v>
      </c>
      <c r="G106" s="191" t="s">
        <v>464</v>
      </c>
      <c r="H106" s="192">
        <v>30</v>
      </c>
      <c r="I106" s="193"/>
      <c r="J106" s="194">
        <f>ROUND(I106*H106,2)</f>
        <v>0</v>
      </c>
      <c r="K106" s="190" t="s">
        <v>19</v>
      </c>
      <c r="L106" s="40"/>
      <c r="M106" s="195" t="s">
        <v>19</v>
      </c>
      <c r="N106" s="196" t="s">
        <v>43</v>
      </c>
      <c r="O106" s="65"/>
      <c r="P106" s="197">
        <f>O106*H106</f>
        <v>0</v>
      </c>
      <c r="Q106" s="197">
        <v>0</v>
      </c>
      <c r="R106" s="197">
        <f>Q106*H106</f>
        <v>0</v>
      </c>
      <c r="S106" s="197">
        <v>0</v>
      </c>
      <c r="T106" s="198">
        <f>S106*H106</f>
        <v>0</v>
      </c>
      <c r="U106" s="35"/>
      <c r="V106" s="35"/>
      <c r="W106" s="35"/>
      <c r="X106" s="35"/>
      <c r="Y106" s="35"/>
      <c r="Z106" s="35"/>
      <c r="AA106" s="35"/>
      <c r="AB106" s="35"/>
      <c r="AC106" s="35"/>
      <c r="AD106" s="35"/>
      <c r="AE106" s="35"/>
      <c r="AR106" s="199" t="s">
        <v>153</v>
      </c>
      <c r="AT106" s="199" t="s">
        <v>148</v>
      </c>
      <c r="AU106" s="199" t="s">
        <v>80</v>
      </c>
      <c r="AY106" s="18" t="s">
        <v>146</v>
      </c>
      <c r="BE106" s="200">
        <f>IF(N106="základní",J106,0)</f>
        <v>0</v>
      </c>
      <c r="BF106" s="200">
        <f>IF(N106="snížená",J106,0)</f>
        <v>0</v>
      </c>
      <c r="BG106" s="200">
        <f>IF(N106="zákl. přenesená",J106,0)</f>
        <v>0</v>
      </c>
      <c r="BH106" s="200">
        <f>IF(N106="sníž. přenesená",J106,0)</f>
        <v>0</v>
      </c>
      <c r="BI106" s="200">
        <f>IF(N106="nulová",J106,0)</f>
        <v>0</v>
      </c>
      <c r="BJ106" s="18" t="s">
        <v>80</v>
      </c>
      <c r="BK106" s="200">
        <f>ROUND(I106*H106,2)</f>
        <v>0</v>
      </c>
      <c r="BL106" s="18" t="s">
        <v>153</v>
      </c>
      <c r="BM106" s="199" t="s">
        <v>205</v>
      </c>
    </row>
    <row r="107" spans="1:65" s="2" customFormat="1" ht="11.25">
      <c r="A107" s="35"/>
      <c r="B107" s="36"/>
      <c r="C107" s="37"/>
      <c r="D107" s="201" t="s">
        <v>155</v>
      </c>
      <c r="E107" s="37"/>
      <c r="F107" s="202" t="s">
        <v>2788</v>
      </c>
      <c r="G107" s="37"/>
      <c r="H107" s="37"/>
      <c r="I107" s="109"/>
      <c r="J107" s="37"/>
      <c r="K107" s="37"/>
      <c r="L107" s="40"/>
      <c r="M107" s="203"/>
      <c r="N107" s="204"/>
      <c r="O107" s="65"/>
      <c r="P107" s="65"/>
      <c r="Q107" s="65"/>
      <c r="R107" s="65"/>
      <c r="S107" s="65"/>
      <c r="T107" s="66"/>
      <c r="U107" s="35"/>
      <c r="V107" s="35"/>
      <c r="W107" s="35"/>
      <c r="X107" s="35"/>
      <c r="Y107" s="35"/>
      <c r="Z107" s="35"/>
      <c r="AA107" s="35"/>
      <c r="AB107" s="35"/>
      <c r="AC107" s="35"/>
      <c r="AD107" s="35"/>
      <c r="AE107" s="35"/>
      <c r="AT107" s="18" t="s">
        <v>155</v>
      </c>
      <c r="AU107" s="18" t="s">
        <v>80</v>
      </c>
    </row>
    <row r="108" spans="1:65" s="2" customFormat="1" ht="16.5" customHeight="1">
      <c r="A108" s="35"/>
      <c r="B108" s="36"/>
      <c r="C108" s="188" t="s">
        <v>181</v>
      </c>
      <c r="D108" s="188" t="s">
        <v>148</v>
      </c>
      <c r="E108" s="189" t="s">
        <v>2789</v>
      </c>
      <c r="F108" s="190" t="s">
        <v>2790</v>
      </c>
      <c r="G108" s="191" t="s">
        <v>464</v>
      </c>
      <c r="H108" s="192">
        <v>20</v>
      </c>
      <c r="I108" s="193"/>
      <c r="J108" s="194">
        <f>ROUND(I108*H108,2)</f>
        <v>0</v>
      </c>
      <c r="K108" s="190" t="s">
        <v>19</v>
      </c>
      <c r="L108" s="40"/>
      <c r="M108" s="195" t="s">
        <v>19</v>
      </c>
      <c r="N108" s="196" t="s">
        <v>43</v>
      </c>
      <c r="O108" s="65"/>
      <c r="P108" s="197">
        <f>O108*H108</f>
        <v>0</v>
      </c>
      <c r="Q108" s="197">
        <v>0</v>
      </c>
      <c r="R108" s="197">
        <f>Q108*H108</f>
        <v>0</v>
      </c>
      <c r="S108" s="197">
        <v>0</v>
      </c>
      <c r="T108" s="198">
        <f>S108*H108</f>
        <v>0</v>
      </c>
      <c r="U108" s="35"/>
      <c r="V108" s="35"/>
      <c r="W108" s="35"/>
      <c r="X108" s="35"/>
      <c r="Y108" s="35"/>
      <c r="Z108" s="35"/>
      <c r="AA108" s="35"/>
      <c r="AB108" s="35"/>
      <c r="AC108" s="35"/>
      <c r="AD108" s="35"/>
      <c r="AE108" s="35"/>
      <c r="AR108" s="199" t="s">
        <v>153</v>
      </c>
      <c r="AT108" s="199" t="s">
        <v>148</v>
      </c>
      <c r="AU108" s="199" t="s">
        <v>80</v>
      </c>
      <c r="AY108" s="18" t="s">
        <v>146</v>
      </c>
      <c r="BE108" s="200">
        <f>IF(N108="základní",J108,0)</f>
        <v>0</v>
      </c>
      <c r="BF108" s="200">
        <f>IF(N108="snížená",J108,0)</f>
        <v>0</v>
      </c>
      <c r="BG108" s="200">
        <f>IF(N108="zákl. přenesená",J108,0)</f>
        <v>0</v>
      </c>
      <c r="BH108" s="200">
        <f>IF(N108="sníž. přenesená",J108,0)</f>
        <v>0</v>
      </c>
      <c r="BI108" s="200">
        <f>IF(N108="nulová",J108,0)</f>
        <v>0</v>
      </c>
      <c r="BJ108" s="18" t="s">
        <v>80</v>
      </c>
      <c r="BK108" s="200">
        <f>ROUND(I108*H108,2)</f>
        <v>0</v>
      </c>
      <c r="BL108" s="18" t="s">
        <v>153</v>
      </c>
      <c r="BM108" s="199" t="s">
        <v>218</v>
      </c>
    </row>
    <row r="109" spans="1:65" s="2" customFormat="1" ht="11.25">
      <c r="A109" s="35"/>
      <c r="B109" s="36"/>
      <c r="C109" s="37"/>
      <c r="D109" s="201" t="s">
        <v>155</v>
      </c>
      <c r="E109" s="37"/>
      <c r="F109" s="202" t="s">
        <v>2790</v>
      </c>
      <c r="G109" s="37"/>
      <c r="H109" s="37"/>
      <c r="I109" s="109"/>
      <c r="J109" s="37"/>
      <c r="K109" s="37"/>
      <c r="L109" s="40"/>
      <c r="M109" s="203"/>
      <c r="N109" s="204"/>
      <c r="O109" s="65"/>
      <c r="P109" s="65"/>
      <c r="Q109" s="65"/>
      <c r="R109" s="65"/>
      <c r="S109" s="65"/>
      <c r="T109" s="66"/>
      <c r="U109" s="35"/>
      <c r="V109" s="35"/>
      <c r="W109" s="35"/>
      <c r="X109" s="35"/>
      <c r="Y109" s="35"/>
      <c r="Z109" s="35"/>
      <c r="AA109" s="35"/>
      <c r="AB109" s="35"/>
      <c r="AC109" s="35"/>
      <c r="AD109" s="35"/>
      <c r="AE109" s="35"/>
      <c r="AT109" s="18" t="s">
        <v>155</v>
      </c>
      <c r="AU109" s="18" t="s">
        <v>80</v>
      </c>
    </row>
    <row r="110" spans="1:65" s="2" customFormat="1" ht="16.5" customHeight="1">
      <c r="A110" s="35"/>
      <c r="B110" s="36"/>
      <c r="C110" s="188" t="s">
        <v>188</v>
      </c>
      <c r="D110" s="188" t="s">
        <v>148</v>
      </c>
      <c r="E110" s="189" t="s">
        <v>2791</v>
      </c>
      <c r="F110" s="190" t="s">
        <v>2792</v>
      </c>
      <c r="G110" s="191" t="s">
        <v>464</v>
      </c>
      <c r="H110" s="192">
        <v>10</v>
      </c>
      <c r="I110" s="193"/>
      <c r="J110" s="194">
        <f>ROUND(I110*H110,2)</f>
        <v>0</v>
      </c>
      <c r="K110" s="190" t="s">
        <v>19</v>
      </c>
      <c r="L110" s="40"/>
      <c r="M110" s="195" t="s">
        <v>19</v>
      </c>
      <c r="N110" s="196" t="s">
        <v>43</v>
      </c>
      <c r="O110" s="65"/>
      <c r="P110" s="197">
        <f>O110*H110</f>
        <v>0</v>
      </c>
      <c r="Q110" s="197">
        <v>0</v>
      </c>
      <c r="R110" s="197">
        <f>Q110*H110</f>
        <v>0</v>
      </c>
      <c r="S110" s="197">
        <v>0</v>
      </c>
      <c r="T110" s="198">
        <f>S110*H110</f>
        <v>0</v>
      </c>
      <c r="U110" s="35"/>
      <c r="V110" s="35"/>
      <c r="W110" s="35"/>
      <c r="X110" s="35"/>
      <c r="Y110" s="35"/>
      <c r="Z110" s="35"/>
      <c r="AA110" s="35"/>
      <c r="AB110" s="35"/>
      <c r="AC110" s="35"/>
      <c r="AD110" s="35"/>
      <c r="AE110" s="35"/>
      <c r="AR110" s="199" t="s">
        <v>153</v>
      </c>
      <c r="AT110" s="199" t="s">
        <v>148</v>
      </c>
      <c r="AU110" s="199" t="s">
        <v>80</v>
      </c>
      <c r="AY110" s="18" t="s">
        <v>146</v>
      </c>
      <c r="BE110" s="200">
        <f>IF(N110="základní",J110,0)</f>
        <v>0</v>
      </c>
      <c r="BF110" s="200">
        <f>IF(N110="snížená",J110,0)</f>
        <v>0</v>
      </c>
      <c r="BG110" s="200">
        <f>IF(N110="zákl. přenesená",J110,0)</f>
        <v>0</v>
      </c>
      <c r="BH110" s="200">
        <f>IF(N110="sníž. přenesená",J110,0)</f>
        <v>0</v>
      </c>
      <c r="BI110" s="200">
        <f>IF(N110="nulová",J110,0)</f>
        <v>0</v>
      </c>
      <c r="BJ110" s="18" t="s">
        <v>80</v>
      </c>
      <c r="BK110" s="200">
        <f>ROUND(I110*H110,2)</f>
        <v>0</v>
      </c>
      <c r="BL110" s="18" t="s">
        <v>153</v>
      </c>
      <c r="BM110" s="199" t="s">
        <v>229</v>
      </c>
    </row>
    <row r="111" spans="1:65" s="2" customFormat="1" ht="11.25">
      <c r="A111" s="35"/>
      <c r="B111" s="36"/>
      <c r="C111" s="37"/>
      <c r="D111" s="201" t="s">
        <v>155</v>
      </c>
      <c r="E111" s="37"/>
      <c r="F111" s="202" t="s">
        <v>2792</v>
      </c>
      <c r="G111" s="37"/>
      <c r="H111" s="37"/>
      <c r="I111" s="109"/>
      <c r="J111" s="37"/>
      <c r="K111" s="37"/>
      <c r="L111" s="40"/>
      <c r="M111" s="203"/>
      <c r="N111" s="204"/>
      <c r="O111" s="65"/>
      <c r="P111" s="65"/>
      <c r="Q111" s="65"/>
      <c r="R111" s="65"/>
      <c r="S111" s="65"/>
      <c r="T111" s="66"/>
      <c r="U111" s="35"/>
      <c r="V111" s="35"/>
      <c r="W111" s="35"/>
      <c r="X111" s="35"/>
      <c r="Y111" s="35"/>
      <c r="Z111" s="35"/>
      <c r="AA111" s="35"/>
      <c r="AB111" s="35"/>
      <c r="AC111" s="35"/>
      <c r="AD111" s="35"/>
      <c r="AE111" s="35"/>
      <c r="AT111" s="18" t="s">
        <v>155</v>
      </c>
      <c r="AU111" s="18" t="s">
        <v>80</v>
      </c>
    </row>
    <row r="112" spans="1:65" s="2" customFormat="1" ht="16.5" customHeight="1">
      <c r="A112" s="35"/>
      <c r="B112" s="36"/>
      <c r="C112" s="188" t="s">
        <v>193</v>
      </c>
      <c r="D112" s="188" t="s">
        <v>148</v>
      </c>
      <c r="E112" s="189" t="s">
        <v>2793</v>
      </c>
      <c r="F112" s="190" t="s">
        <v>2794</v>
      </c>
      <c r="G112" s="191" t="s">
        <v>464</v>
      </c>
      <c r="H112" s="192">
        <v>50</v>
      </c>
      <c r="I112" s="193"/>
      <c r="J112" s="194">
        <f>ROUND(I112*H112,2)</f>
        <v>0</v>
      </c>
      <c r="K112" s="190" t="s">
        <v>19</v>
      </c>
      <c r="L112" s="40"/>
      <c r="M112" s="195" t="s">
        <v>19</v>
      </c>
      <c r="N112" s="196" t="s">
        <v>43</v>
      </c>
      <c r="O112" s="65"/>
      <c r="P112" s="197">
        <f>O112*H112</f>
        <v>0</v>
      </c>
      <c r="Q112" s="197">
        <v>0</v>
      </c>
      <c r="R112" s="197">
        <f>Q112*H112</f>
        <v>0</v>
      </c>
      <c r="S112" s="197">
        <v>0</v>
      </c>
      <c r="T112" s="198">
        <f>S112*H112</f>
        <v>0</v>
      </c>
      <c r="U112" s="35"/>
      <c r="V112" s="35"/>
      <c r="W112" s="35"/>
      <c r="X112" s="35"/>
      <c r="Y112" s="35"/>
      <c r="Z112" s="35"/>
      <c r="AA112" s="35"/>
      <c r="AB112" s="35"/>
      <c r="AC112" s="35"/>
      <c r="AD112" s="35"/>
      <c r="AE112" s="35"/>
      <c r="AR112" s="199" t="s">
        <v>153</v>
      </c>
      <c r="AT112" s="199" t="s">
        <v>148</v>
      </c>
      <c r="AU112" s="199" t="s">
        <v>80</v>
      </c>
      <c r="AY112" s="18" t="s">
        <v>146</v>
      </c>
      <c r="BE112" s="200">
        <f>IF(N112="základní",J112,0)</f>
        <v>0</v>
      </c>
      <c r="BF112" s="200">
        <f>IF(N112="snížená",J112,0)</f>
        <v>0</v>
      </c>
      <c r="BG112" s="200">
        <f>IF(N112="zákl. přenesená",J112,0)</f>
        <v>0</v>
      </c>
      <c r="BH112" s="200">
        <f>IF(N112="sníž. přenesená",J112,0)</f>
        <v>0</v>
      </c>
      <c r="BI112" s="200">
        <f>IF(N112="nulová",J112,0)</f>
        <v>0</v>
      </c>
      <c r="BJ112" s="18" t="s">
        <v>80</v>
      </c>
      <c r="BK112" s="200">
        <f>ROUND(I112*H112,2)</f>
        <v>0</v>
      </c>
      <c r="BL112" s="18" t="s">
        <v>153</v>
      </c>
      <c r="BM112" s="199" t="s">
        <v>239</v>
      </c>
    </row>
    <row r="113" spans="1:65" s="2" customFormat="1" ht="11.25">
      <c r="A113" s="35"/>
      <c r="B113" s="36"/>
      <c r="C113" s="37"/>
      <c r="D113" s="201" t="s">
        <v>155</v>
      </c>
      <c r="E113" s="37"/>
      <c r="F113" s="202" t="s">
        <v>2794</v>
      </c>
      <c r="G113" s="37"/>
      <c r="H113" s="37"/>
      <c r="I113" s="109"/>
      <c r="J113" s="37"/>
      <c r="K113" s="37"/>
      <c r="L113" s="40"/>
      <c r="M113" s="203"/>
      <c r="N113" s="204"/>
      <c r="O113" s="65"/>
      <c r="P113" s="65"/>
      <c r="Q113" s="65"/>
      <c r="R113" s="65"/>
      <c r="S113" s="65"/>
      <c r="T113" s="66"/>
      <c r="U113" s="35"/>
      <c r="V113" s="35"/>
      <c r="W113" s="35"/>
      <c r="X113" s="35"/>
      <c r="Y113" s="35"/>
      <c r="Z113" s="35"/>
      <c r="AA113" s="35"/>
      <c r="AB113" s="35"/>
      <c r="AC113" s="35"/>
      <c r="AD113" s="35"/>
      <c r="AE113" s="35"/>
      <c r="AT113" s="18" t="s">
        <v>155</v>
      </c>
      <c r="AU113" s="18" t="s">
        <v>80</v>
      </c>
    </row>
    <row r="114" spans="1:65" s="2" customFormat="1" ht="16.5" customHeight="1">
      <c r="A114" s="35"/>
      <c r="B114" s="36"/>
      <c r="C114" s="188" t="s">
        <v>200</v>
      </c>
      <c r="D114" s="188" t="s">
        <v>148</v>
      </c>
      <c r="E114" s="189" t="s">
        <v>2795</v>
      </c>
      <c r="F114" s="190" t="s">
        <v>2796</v>
      </c>
      <c r="G114" s="191" t="s">
        <v>464</v>
      </c>
      <c r="H114" s="192">
        <v>180</v>
      </c>
      <c r="I114" s="193"/>
      <c r="J114" s="194">
        <f>ROUND(I114*H114,2)</f>
        <v>0</v>
      </c>
      <c r="K114" s="190" t="s">
        <v>19</v>
      </c>
      <c r="L114" s="40"/>
      <c r="M114" s="195" t="s">
        <v>19</v>
      </c>
      <c r="N114" s="196" t="s">
        <v>43</v>
      </c>
      <c r="O114" s="65"/>
      <c r="P114" s="197">
        <f>O114*H114</f>
        <v>0</v>
      </c>
      <c r="Q114" s="197">
        <v>0</v>
      </c>
      <c r="R114" s="197">
        <f>Q114*H114</f>
        <v>0</v>
      </c>
      <c r="S114" s="197">
        <v>0</v>
      </c>
      <c r="T114" s="198">
        <f>S114*H114</f>
        <v>0</v>
      </c>
      <c r="U114" s="35"/>
      <c r="V114" s="35"/>
      <c r="W114" s="35"/>
      <c r="X114" s="35"/>
      <c r="Y114" s="35"/>
      <c r="Z114" s="35"/>
      <c r="AA114" s="35"/>
      <c r="AB114" s="35"/>
      <c r="AC114" s="35"/>
      <c r="AD114" s="35"/>
      <c r="AE114" s="35"/>
      <c r="AR114" s="199" t="s">
        <v>153</v>
      </c>
      <c r="AT114" s="199" t="s">
        <v>148</v>
      </c>
      <c r="AU114" s="199" t="s">
        <v>80</v>
      </c>
      <c r="AY114" s="18" t="s">
        <v>146</v>
      </c>
      <c r="BE114" s="200">
        <f>IF(N114="základní",J114,0)</f>
        <v>0</v>
      </c>
      <c r="BF114" s="200">
        <f>IF(N114="snížená",J114,0)</f>
        <v>0</v>
      </c>
      <c r="BG114" s="200">
        <f>IF(N114="zákl. přenesená",J114,0)</f>
        <v>0</v>
      </c>
      <c r="BH114" s="200">
        <f>IF(N114="sníž. přenesená",J114,0)</f>
        <v>0</v>
      </c>
      <c r="BI114" s="200">
        <f>IF(N114="nulová",J114,0)</f>
        <v>0</v>
      </c>
      <c r="BJ114" s="18" t="s">
        <v>80</v>
      </c>
      <c r="BK114" s="200">
        <f>ROUND(I114*H114,2)</f>
        <v>0</v>
      </c>
      <c r="BL114" s="18" t="s">
        <v>153</v>
      </c>
      <c r="BM114" s="199" t="s">
        <v>258</v>
      </c>
    </row>
    <row r="115" spans="1:65" s="2" customFormat="1" ht="11.25">
      <c r="A115" s="35"/>
      <c r="B115" s="36"/>
      <c r="C115" s="37"/>
      <c r="D115" s="201" t="s">
        <v>155</v>
      </c>
      <c r="E115" s="37"/>
      <c r="F115" s="202" t="s">
        <v>2796</v>
      </c>
      <c r="G115" s="37"/>
      <c r="H115" s="37"/>
      <c r="I115" s="109"/>
      <c r="J115" s="37"/>
      <c r="K115" s="37"/>
      <c r="L115" s="40"/>
      <c r="M115" s="203"/>
      <c r="N115" s="204"/>
      <c r="O115" s="65"/>
      <c r="P115" s="65"/>
      <c r="Q115" s="65"/>
      <c r="R115" s="65"/>
      <c r="S115" s="65"/>
      <c r="T115" s="66"/>
      <c r="U115" s="35"/>
      <c r="V115" s="35"/>
      <c r="W115" s="35"/>
      <c r="X115" s="35"/>
      <c r="Y115" s="35"/>
      <c r="Z115" s="35"/>
      <c r="AA115" s="35"/>
      <c r="AB115" s="35"/>
      <c r="AC115" s="35"/>
      <c r="AD115" s="35"/>
      <c r="AE115" s="35"/>
      <c r="AT115" s="18" t="s">
        <v>155</v>
      </c>
      <c r="AU115" s="18" t="s">
        <v>80</v>
      </c>
    </row>
    <row r="116" spans="1:65" s="2" customFormat="1" ht="16.5" customHeight="1">
      <c r="A116" s="35"/>
      <c r="B116" s="36"/>
      <c r="C116" s="188" t="s">
        <v>205</v>
      </c>
      <c r="D116" s="188" t="s">
        <v>148</v>
      </c>
      <c r="E116" s="189" t="s">
        <v>2797</v>
      </c>
      <c r="F116" s="190" t="s">
        <v>2798</v>
      </c>
      <c r="G116" s="191" t="s">
        <v>464</v>
      </c>
      <c r="H116" s="192">
        <v>200</v>
      </c>
      <c r="I116" s="193"/>
      <c r="J116" s="194">
        <f>ROUND(I116*H116,2)</f>
        <v>0</v>
      </c>
      <c r="K116" s="190" t="s">
        <v>19</v>
      </c>
      <c r="L116" s="40"/>
      <c r="M116" s="195" t="s">
        <v>19</v>
      </c>
      <c r="N116" s="196" t="s">
        <v>43</v>
      </c>
      <c r="O116" s="65"/>
      <c r="P116" s="197">
        <f>O116*H116</f>
        <v>0</v>
      </c>
      <c r="Q116" s="197">
        <v>0</v>
      </c>
      <c r="R116" s="197">
        <f>Q116*H116</f>
        <v>0</v>
      </c>
      <c r="S116" s="197">
        <v>0</v>
      </c>
      <c r="T116" s="198">
        <f>S116*H116</f>
        <v>0</v>
      </c>
      <c r="U116" s="35"/>
      <c r="V116" s="35"/>
      <c r="W116" s="35"/>
      <c r="X116" s="35"/>
      <c r="Y116" s="35"/>
      <c r="Z116" s="35"/>
      <c r="AA116" s="35"/>
      <c r="AB116" s="35"/>
      <c r="AC116" s="35"/>
      <c r="AD116" s="35"/>
      <c r="AE116" s="35"/>
      <c r="AR116" s="199" t="s">
        <v>153</v>
      </c>
      <c r="AT116" s="199" t="s">
        <v>148</v>
      </c>
      <c r="AU116" s="199" t="s">
        <v>80</v>
      </c>
      <c r="AY116" s="18" t="s">
        <v>146</v>
      </c>
      <c r="BE116" s="200">
        <f>IF(N116="základní",J116,0)</f>
        <v>0</v>
      </c>
      <c r="BF116" s="200">
        <f>IF(N116="snížená",J116,0)</f>
        <v>0</v>
      </c>
      <c r="BG116" s="200">
        <f>IF(N116="zákl. přenesená",J116,0)</f>
        <v>0</v>
      </c>
      <c r="BH116" s="200">
        <f>IF(N116="sníž. přenesená",J116,0)</f>
        <v>0</v>
      </c>
      <c r="BI116" s="200">
        <f>IF(N116="nulová",J116,0)</f>
        <v>0</v>
      </c>
      <c r="BJ116" s="18" t="s">
        <v>80</v>
      </c>
      <c r="BK116" s="200">
        <f>ROUND(I116*H116,2)</f>
        <v>0</v>
      </c>
      <c r="BL116" s="18" t="s">
        <v>153</v>
      </c>
      <c r="BM116" s="199" t="s">
        <v>275</v>
      </c>
    </row>
    <row r="117" spans="1:65" s="2" customFormat="1" ht="11.25">
      <c r="A117" s="35"/>
      <c r="B117" s="36"/>
      <c r="C117" s="37"/>
      <c r="D117" s="201" t="s">
        <v>155</v>
      </c>
      <c r="E117" s="37"/>
      <c r="F117" s="202" t="s">
        <v>2798</v>
      </c>
      <c r="G117" s="37"/>
      <c r="H117" s="37"/>
      <c r="I117" s="109"/>
      <c r="J117" s="37"/>
      <c r="K117" s="37"/>
      <c r="L117" s="40"/>
      <c r="M117" s="203"/>
      <c r="N117" s="204"/>
      <c r="O117" s="65"/>
      <c r="P117" s="65"/>
      <c r="Q117" s="65"/>
      <c r="R117" s="65"/>
      <c r="S117" s="65"/>
      <c r="T117" s="66"/>
      <c r="U117" s="35"/>
      <c r="V117" s="35"/>
      <c r="W117" s="35"/>
      <c r="X117" s="35"/>
      <c r="Y117" s="35"/>
      <c r="Z117" s="35"/>
      <c r="AA117" s="35"/>
      <c r="AB117" s="35"/>
      <c r="AC117" s="35"/>
      <c r="AD117" s="35"/>
      <c r="AE117" s="35"/>
      <c r="AT117" s="18" t="s">
        <v>155</v>
      </c>
      <c r="AU117" s="18" t="s">
        <v>80</v>
      </c>
    </row>
    <row r="118" spans="1:65" s="2" customFormat="1" ht="16.5" customHeight="1">
      <c r="A118" s="35"/>
      <c r="B118" s="36"/>
      <c r="C118" s="188" t="s">
        <v>212</v>
      </c>
      <c r="D118" s="188" t="s">
        <v>148</v>
      </c>
      <c r="E118" s="189" t="s">
        <v>2799</v>
      </c>
      <c r="F118" s="190" t="s">
        <v>2800</v>
      </c>
      <c r="G118" s="191" t="s">
        <v>464</v>
      </c>
      <c r="H118" s="192">
        <v>7</v>
      </c>
      <c r="I118" s="193"/>
      <c r="J118" s="194">
        <f>ROUND(I118*H118,2)</f>
        <v>0</v>
      </c>
      <c r="K118" s="190" t="s">
        <v>19</v>
      </c>
      <c r="L118" s="40"/>
      <c r="M118" s="195" t="s">
        <v>19</v>
      </c>
      <c r="N118" s="196" t="s">
        <v>43</v>
      </c>
      <c r="O118" s="65"/>
      <c r="P118" s="197">
        <f>O118*H118</f>
        <v>0</v>
      </c>
      <c r="Q118" s="197">
        <v>0</v>
      </c>
      <c r="R118" s="197">
        <f>Q118*H118</f>
        <v>0</v>
      </c>
      <c r="S118" s="197">
        <v>0</v>
      </c>
      <c r="T118" s="198">
        <f>S118*H118</f>
        <v>0</v>
      </c>
      <c r="U118" s="35"/>
      <c r="V118" s="35"/>
      <c r="W118" s="35"/>
      <c r="X118" s="35"/>
      <c r="Y118" s="35"/>
      <c r="Z118" s="35"/>
      <c r="AA118" s="35"/>
      <c r="AB118" s="35"/>
      <c r="AC118" s="35"/>
      <c r="AD118" s="35"/>
      <c r="AE118" s="35"/>
      <c r="AR118" s="199" t="s">
        <v>153</v>
      </c>
      <c r="AT118" s="199" t="s">
        <v>148</v>
      </c>
      <c r="AU118" s="199" t="s">
        <v>80</v>
      </c>
      <c r="AY118" s="18" t="s">
        <v>146</v>
      </c>
      <c r="BE118" s="200">
        <f>IF(N118="základní",J118,0)</f>
        <v>0</v>
      </c>
      <c r="BF118" s="200">
        <f>IF(N118="snížená",J118,0)</f>
        <v>0</v>
      </c>
      <c r="BG118" s="200">
        <f>IF(N118="zákl. přenesená",J118,0)</f>
        <v>0</v>
      </c>
      <c r="BH118" s="200">
        <f>IF(N118="sníž. přenesená",J118,0)</f>
        <v>0</v>
      </c>
      <c r="BI118" s="200">
        <f>IF(N118="nulová",J118,0)</f>
        <v>0</v>
      </c>
      <c r="BJ118" s="18" t="s">
        <v>80</v>
      </c>
      <c r="BK118" s="200">
        <f>ROUND(I118*H118,2)</f>
        <v>0</v>
      </c>
      <c r="BL118" s="18" t="s">
        <v>153</v>
      </c>
      <c r="BM118" s="199" t="s">
        <v>287</v>
      </c>
    </row>
    <row r="119" spans="1:65" s="2" customFormat="1" ht="11.25">
      <c r="A119" s="35"/>
      <c r="B119" s="36"/>
      <c r="C119" s="37"/>
      <c r="D119" s="201" t="s">
        <v>155</v>
      </c>
      <c r="E119" s="37"/>
      <c r="F119" s="202" t="s">
        <v>2800</v>
      </c>
      <c r="G119" s="37"/>
      <c r="H119" s="37"/>
      <c r="I119" s="109"/>
      <c r="J119" s="37"/>
      <c r="K119" s="37"/>
      <c r="L119" s="40"/>
      <c r="M119" s="203"/>
      <c r="N119" s="204"/>
      <c r="O119" s="65"/>
      <c r="P119" s="65"/>
      <c r="Q119" s="65"/>
      <c r="R119" s="65"/>
      <c r="S119" s="65"/>
      <c r="T119" s="66"/>
      <c r="U119" s="35"/>
      <c r="V119" s="35"/>
      <c r="W119" s="35"/>
      <c r="X119" s="35"/>
      <c r="Y119" s="35"/>
      <c r="Z119" s="35"/>
      <c r="AA119" s="35"/>
      <c r="AB119" s="35"/>
      <c r="AC119" s="35"/>
      <c r="AD119" s="35"/>
      <c r="AE119" s="35"/>
      <c r="AT119" s="18" t="s">
        <v>155</v>
      </c>
      <c r="AU119" s="18" t="s">
        <v>80</v>
      </c>
    </row>
    <row r="120" spans="1:65" s="2" customFormat="1" ht="16.5" customHeight="1">
      <c r="A120" s="35"/>
      <c r="B120" s="36"/>
      <c r="C120" s="188" t="s">
        <v>218</v>
      </c>
      <c r="D120" s="188" t="s">
        <v>148</v>
      </c>
      <c r="E120" s="189" t="s">
        <v>2801</v>
      </c>
      <c r="F120" s="190" t="s">
        <v>2802</v>
      </c>
      <c r="G120" s="191" t="s">
        <v>464</v>
      </c>
      <c r="H120" s="192">
        <v>20</v>
      </c>
      <c r="I120" s="193"/>
      <c r="J120" s="194">
        <f>ROUND(I120*H120,2)</f>
        <v>0</v>
      </c>
      <c r="K120" s="190" t="s">
        <v>19</v>
      </c>
      <c r="L120" s="40"/>
      <c r="M120" s="195" t="s">
        <v>19</v>
      </c>
      <c r="N120" s="196" t="s">
        <v>43</v>
      </c>
      <c r="O120" s="65"/>
      <c r="P120" s="197">
        <f>O120*H120</f>
        <v>0</v>
      </c>
      <c r="Q120" s="197">
        <v>0</v>
      </c>
      <c r="R120" s="197">
        <f>Q120*H120</f>
        <v>0</v>
      </c>
      <c r="S120" s="197">
        <v>0</v>
      </c>
      <c r="T120" s="198">
        <f>S120*H120</f>
        <v>0</v>
      </c>
      <c r="U120" s="35"/>
      <c r="V120" s="35"/>
      <c r="W120" s="35"/>
      <c r="X120" s="35"/>
      <c r="Y120" s="35"/>
      <c r="Z120" s="35"/>
      <c r="AA120" s="35"/>
      <c r="AB120" s="35"/>
      <c r="AC120" s="35"/>
      <c r="AD120" s="35"/>
      <c r="AE120" s="35"/>
      <c r="AR120" s="199" t="s">
        <v>153</v>
      </c>
      <c r="AT120" s="199" t="s">
        <v>148</v>
      </c>
      <c r="AU120" s="199" t="s">
        <v>80</v>
      </c>
      <c r="AY120" s="18" t="s">
        <v>146</v>
      </c>
      <c r="BE120" s="200">
        <f>IF(N120="základní",J120,0)</f>
        <v>0</v>
      </c>
      <c r="BF120" s="200">
        <f>IF(N120="snížená",J120,0)</f>
        <v>0</v>
      </c>
      <c r="BG120" s="200">
        <f>IF(N120="zákl. přenesená",J120,0)</f>
        <v>0</v>
      </c>
      <c r="BH120" s="200">
        <f>IF(N120="sníž. přenesená",J120,0)</f>
        <v>0</v>
      </c>
      <c r="BI120" s="200">
        <f>IF(N120="nulová",J120,0)</f>
        <v>0</v>
      </c>
      <c r="BJ120" s="18" t="s">
        <v>80</v>
      </c>
      <c r="BK120" s="200">
        <f>ROUND(I120*H120,2)</f>
        <v>0</v>
      </c>
      <c r="BL120" s="18" t="s">
        <v>153</v>
      </c>
      <c r="BM120" s="199" t="s">
        <v>299</v>
      </c>
    </row>
    <row r="121" spans="1:65" s="2" customFormat="1" ht="11.25">
      <c r="A121" s="35"/>
      <c r="B121" s="36"/>
      <c r="C121" s="37"/>
      <c r="D121" s="201" t="s">
        <v>155</v>
      </c>
      <c r="E121" s="37"/>
      <c r="F121" s="202" t="s">
        <v>2802</v>
      </c>
      <c r="G121" s="37"/>
      <c r="H121" s="37"/>
      <c r="I121" s="109"/>
      <c r="J121" s="37"/>
      <c r="K121" s="37"/>
      <c r="L121" s="40"/>
      <c r="M121" s="203"/>
      <c r="N121" s="204"/>
      <c r="O121" s="65"/>
      <c r="P121" s="65"/>
      <c r="Q121" s="65"/>
      <c r="R121" s="65"/>
      <c r="S121" s="65"/>
      <c r="T121" s="66"/>
      <c r="U121" s="35"/>
      <c r="V121" s="35"/>
      <c r="W121" s="35"/>
      <c r="X121" s="35"/>
      <c r="Y121" s="35"/>
      <c r="Z121" s="35"/>
      <c r="AA121" s="35"/>
      <c r="AB121" s="35"/>
      <c r="AC121" s="35"/>
      <c r="AD121" s="35"/>
      <c r="AE121" s="35"/>
      <c r="AT121" s="18" t="s">
        <v>155</v>
      </c>
      <c r="AU121" s="18" t="s">
        <v>80</v>
      </c>
    </row>
    <row r="122" spans="1:65" s="2" customFormat="1" ht="16.5" customHeight="1">
      <c r="A122" s="35"/>
      <c r="B122" s="36"/>
      <c r="C122" s="188" t="s">
        <v>224</v>
      </c>
      <c r="D122" s="188" t="s">
        <v>148</v>
      </c>
      <c r="E122" s="189" t="s">
        <v>2803</v>
      </c>
      <c r="F122" s="190" t="s">
        <v>2804</v>
      </c>
      <c r="G122" s="191" t="s">
        <v>464</v>
      </c>
      <c r="H122" s="192">
        <v>10</v>
      </c>
      <c r="I122" s="193"/>
      <c r="J122" s="194">
        <f>ROUND(I122*H122,2)</f>
        <v>0</v>
      </c>
      <c r="K122" s="190" t="s">
        <v>19</v>
      </c>
      <c r="L122" s="40"/>
      <c r="M122" s="195" t="s">
        <v>19</v>
      </c>
      <c r="N122" s="196" t="s">
        <v>43</v>
      </c>
      <c r="O122" s="65"/>
      <c r="P122" s="197">
        <f>O122*H122</f>
        <v>0</v>
      </c>
      <c r="Q122" s="197">
        <v>0</v>
      </c>
      <c r="R122" s="197">
        <f>Q122*H122</f>
        <v>0</v>
      </c>
      <c r="S122" s="197">
        <v>0</v>
      </c>
      <c r="T122" s="198">
        <f>S122*H122</f>
        <v>0</v>
      </c>
      <c r="U122" s="35"/>
      <c r="V122" s="35"/>
      <c r="W122" s="35"/>
      <c r="X122" s="35"/>
      <c r="Y122" s="35"/>
      <c r="Z122" s="35"/>
      <c r="AA122" s="35"/>
      <c r="AB122" s="35"/>
      <c r="AC122" s="35"/>
      <c r="AD122" s="35"/>
      <c r="AE122" s="35"/>
      <c r="AR122" s="199" t="s">
        <v>153</v>
      </c>
      <c r="AT122" s="199" t="s">
        <v>148</v>
      </c>
      <c r="AU122" s="199" t="s">
        <v>80</v>
      </c>
      <c r="AY122" s="18" t="s">
        <v>146</v>
      </c>
      <c r="BE122" s="200">
        <f>IF(N122="základní",J122,0)</f>
        <v>0</v>
      </c>
      <c r="BF122" s="200">
        <f>IF(N122="snížená",J122,0)</f>
        <v>0</v>
      </c>
      <c r="BG122" s="200">
        <f>IF(N122="zákl. přenesená",J122,0)</f>
        <v>0</v>
      </c>
      <c r="BH122" s="200">
        <f>IF(N122="sníž. přenesená",J122,0)</f>
        <v>0</v>
      </c>
      <c r="BI122" s="200">
        <f>IF(N122="nulová",J122,0)</f>
        <v>0</v>
      </c>
      <c r="BJ122" s="18" t="s">
        <v>80</v>
      </c>
      <c r="BK122" s="200">
        <f>ROUND(I122*H122,2)</f>
        <v>0</v>
      </c>
      <c r="BL122" s="18" t="s">
        <v>153</v>
      </c>
      <c r="BM122" s="199" t="s">
        <v>312</v>
      </c>
    </row>
    <row r="123" spans="1:65" s="2" customFormat="1" ht="11.25">
      <c r="A123" s="35"/>
      <c r="B123" s="36"/>
      <c r="C123" s="37"/>
      <c r="D123" s="201" t="s">
        <v>155</v>
      </c>
      <c r="E123" s="37"/>
      <c r="F123" s="202" t="s">
        <v>2804</v>
      </c>
      <c r="G123" s="37"/>
      <c r="H123" s="37"/>
      <c r="I123" s="109"/>
      <c r="J123" s="37"/>
      <c r="K123" s="37"/>
      <c r="L123" s="40"/>
      <c r="M123" s="203"/>
      <c r="N123" s="204"/>
      <c r="O123" s="65"/>
      <c r="P123" s="65"/>
      <c r="Q123" s="65"/>
      <c r="R123" s="65"/>
      <c r="S123" s="65"/>
      <c r="T123" s="66"/>
      <c r="U123" s="35"/>
      <c r="V123" s="35"/>
      <c r="W123" s="35"/>
      <c r="X123" s="35"/>
      <c r="Y123" s="35"/>
      <c r="Z123" s="35"/>
      <c r="AA123" s="35"/>
      <c r="AB123" s="35"/>
      <c r="AC123" s="35"/>
      <c r="AD123" s="35"/>
      <c r="AE123" s="35"/>
      <c r="AT123" s="18" t="s">
        <v>155</v>
      </c>
      <c r="AU123" s="18" t="s">
        <v>80</v>
      </c>
    </row>
    <row r="124" spans="1:65" s="2" customFormat="1" ht="16.5" customHeight="1">
      <c r="A124" s="35"/>
      <c r="B124" s="36"/>
      <c r="C124" s="188" t="s">
        <v>229</v>
      </c>
      <c r="D124" s="188" t="s">
        <v>148</v>
      </c>
      <c r="E124" s="189" t="s">
        <v>2805</v>
      </c>
      <c r="F124" s="190" t="s">
        <v>2806</v>
      </c>
      <c r="G124" s="191" t="s">
        <v>464</v>
      </c>
      <c r="H124" s="192">
        <v>10</v>
      </c>
      <c r="I124" s="193"/>
      <c r="J124" s="194">
        <f>ROUND(I124*H124,2)</f>
        <v>0</v>
      </c>
      <c r="K124" s="190" t="s">
        <v>19</v>
      </c>
      <c r="L124" s="40"/>
      <c r="M124" s="195" t="s">
        <v>19</v>
      </c>
      <c r="N124" s="196" t="s">
        <v>43</v>
      </c>
      <c r="O124" s="65"/>
      <c r="P124" s="197">
        <f>O124*H124</f>
        <v>0</v>
      </c>
      <c r="Q124" s="197">
        <v>0</v>
      </c>
      <c r="R124" s="197">
        <f>Q124*H124</f>
        <v>0</v>
      </c>
      <c r="S124" s="197">
        <v>0</v>
      </c>
      <c r="T124" s="198">
        <f>S124*H124</f>
        <v>0</v>
      </c>
      <c r="U124" s="35"/>
      <c r="V124" s="35"/>
      <c r="W124" s="35"/>
      <c r="X124" s="35"/>
      <c r="Y124" s="35"/>
      <c r="Z124" s="35"/>
      <c r="AA124" s="35"/>
      <c r="AB124" s="35"/>
      <c r="AC124" s="35"/>
      <c r="AD124" s="35"/>
      <c r="AE124" s="35"/>
      <c r="AR124" s="199" t="s">
        <v>153</v>
      </c>
      <c r="AT124" s="199" t="s">
        <v>148</v>
      </c>
      <c r="AU124" s="199" t="s">
        <v>80</v>
      </c>
      <c r="AY124" s="18" t="s">
        <v>146</v>
      </c>
      <c r="BE124" s="200">
        <f>IF(N124="základní",J124,0)</f>
        <v>0</v>
      </c>
      <c r="BF124" s="200">
        <f>IF(N124="snížená",J124,0)</f>
        <v>0</v>
      </c>
      <c r="BG124" s="200">
        <f>IF(N124="zákl. přenesená",J124,0)</f>
        <v>0</v>
      </c>
      <c r="BH124" s="200">
        <f>IF(N124="sníž. přenesená",J124,0)</f>
        <v>0</v>
      </c>
      <c r="BI124" s="200">
        <f>IF(N124="nulová",J124,0)</f>
        <v>0</v>
      </c>
      <c r="BJ124" s="18" t="s">
        <v>80</v>
      </c>
      <c r="BK124" s="200">
        <f>ROUND(I124*H124,2)</f>
        <v>0</v>
      </c>
      <c r="BL124" s="18" t="s">
        <v>153</v>
      </c>
      <c r="BM124" s="199" t="s">
        <v>324</v>
      </c>
    </row>
    <row r="125" spans="1:65" s="2" customFormat="1" ht="11.25">
      <c r="A125" s="35"/>
      <c r="B125" s="36"/>
      <c r="C125" s="37"/>
      <c r="D125" s="201" t="s">
        <v>155</v>
      </c>
      <c r="E125" s="37"/>
      <c r="F125" s="202" t="s">
        <v>2806</v>
      </c>
      <c r="G125" s="37"/>
      <c r="H125" s="37"/>
      <c r="I125" s="109"/>
      <c r="J125" s="37"/>
      <c r="K125" s="37"/>
      <c r="L125" s="40"/>
      <c r="M125" s="203"/>
      <c r="N125" s="204"/>
      <c r="O125" s="65"/>
      <c r="P125" s="65"/>
      <c r="Q125" s="65"/>
      <c r="R125" s="65"/>
      <c r="S125" s="65"/>
      <c r="T125" s="66"/>
      <c r="U125" s="35"/>
      <c r="V125" s="35"/>
      <c r="W125" s="35"/>
      <c r="X125" s="35"/>
      <c r="Y125" s="35"/>
      <c r="Z125" s="35"/>
      <c r="AA125" s="35"/>
      <c r="AB125" s="35"/>
      <c r="AC125" s="35"/>
      <c r="AD125" s="35"/>
      <c r="AE125" s="35"/>
      <c r="AT125" s="18" t="s">
        <v>155</v>
      </c>
      <c r="AU125" s="18" t="s">
        <v>80</v>
      </c>
    </row>
    <row r="126" spans="1:65" s="2" customFormat="1" ht="16.5" customHeight="1">
      <c r="A126" s="35"/>
      <c r="B126" s="36"/>
      <c r="C126" s="188" t="s">
        <v>8</v>
      </c>
      <c r="D126" s="188" t="s">
        <v>148</v>
      </c>
      <c r="E126" s="189" t="s">
        <v>2807</v>
      </c>
      <c r="F126" s="190" t="s">
        <v>2808</v>
      </c>
      <c r="G126" s="191" t="s">
        <v>464</v>
      </c>
      <c r="H126" s="192">
        <v>65</v>
      </c>
      <c r="I126" s="193"/>
      <c r="J126" s="194">
        <f>ROUND(I126*H126,2)</f>
        <v>0</v>
      </c>
      <c r="K126" s="190" t="s">
        <v>19</v>
      </c>
      <c r="L126" s="40"/>
      <c r="M126" s="195" t="s">
        <v>19</v>
      </c>
      <c r="N126" s="196" t="s">
        <v>43</v>
      </c>
      <c r="O126" s="65"/>
      <c r="P126" s="197">
        <f>O126*H126</f>
        <v>0</v>
      </c>
      <c r="Q126" s="197">
        <v>0</v>
      </c>
      <c r="R126" s="197">
        <f>Q126*H126</f>
        <v>0</v>
      </c>
      <c r="S126" s="197">
        <v>0</v>
      </c>
      <c r="T126" s="198">
        <f>S126*H126</f>
        <v>0</v>
      </c>
      <c r="U126" s="35"/>
      <c r="V126" s="35"/>
      <c r="W126" s="35"/>
      <c r="X126" s="35"/>
      <c r="Y126" s="35"/>
      <c r="Z126" s="35"/>
      <c r="AA126" s="35"/>
      <c r="AB126" s="35"/>
      <c r="AC126" s="35"/>
      <c r="AD126" s="35"/>
      <c r="AE126" s="35"/>
      <c r="AR126" s="199" t="s">
        <v>153</v>
      </c>
      <c r="AT126" s="199" t="s">
        <v>148</v>
      </c>
      <c r="AU126" s="199" t="s">
        <v>80</v>
      </c>
      <c r="AY126" s="18" t="s">
        <v>146</v>
      </c>
      <c r="BE126" s="200">
        <f>IF(N126="základní",J126,0)</f>
        <v>0</v>
      </c>
      <c r="BF126" s="200">
        <f>IF(N126="snížená",J126,0)</f>
        <v>0</v>
      </c>
      <c r="BG126" s="200">
        <f>IF(N126="zákl. přenesená",J126,0)</f>
        <v>0</v>
      </c>
      <c r="BH126" s="200">
        <f>IF(N126="sníž. přenesená",J126,0)</f>
        <v>0</v>
      </c>
      <c r="BI126" s="200">
        <f>IF(N126="nulová",J126,0)</f>
        <v>0</v>
      </c>
      <c r="BJ126" s="18" t="s">
        <v>80</v>
      </c>
      <c r="BK126" s="200">
        <f>ROUND(I126*H126,2)</f>
        <v>0</v>
      </c>
      <c r="BL126" s="18" t="s">
        <v>153</v>
      </c>
      <c r="BM126" s="199" t="s">
        <v>335</v>
      </c>
    </row>
    <row r="127" spans="1:65" s="2" customFormat="1" ht="11.25">
      <c r="A127" s="35"/>
      <c r="B127" s="36"/>
      <c r="C127" s="37"/>
      <c r="D127" s="201" t="s">
        <v>155</v>
      </c>
      <c r="E127" s="37"/>
      <c r="F127" s="202" t="s">
        <v>2809</v>
      </c>
      <c r="G127" s="37"/>
      <c r="H127" s="37"/>
      <c r="I127" s="109"/>
      <c r="J127" s="37"/>
      <c r="K127" s="37"/>
      <c r="L127" s="40"/>
      <c r="M127" s="203"/>
      <c r="N127" s="204"/>
      <c r="O127" s="65"/>
      <c r="P127" s="65"/>
      <c r="Q127" s="65"/>
      <c r="R127" s="65"/>
      <c r="S127" s="65"/>
      <c r="T127" s="66"/>
      <c r="U127" s="35"/>
      <c r="V127" s="35"/>
      <c r="W127" s="35"/>
      <c r="X127" s="35"/>
      <c r="Y127" s="35"/>
      <c r="Z127" s="35"/>
      <c r="AA127" s="35"/>
      <c r="AB127" s="35"/>
      <c r="AC127" s="35"/>
      <c r="AD127" s="35"/>
      <c r="AE127" s="35"/>
      <c r="AT127" s="18" t="s">
        <v>155</v>
      </c>
      <c r="AU127" s="18" t="s">
        <v>80</v>
      </c>
    </row>
    <row r="128" spans="1:65" s="2" customFormat="1" ht="16.5" customHeight="1">
      <c r="A128" s="35"/>
      <c r="B128" s="36"/>
      <c r="C128" s="188" t="s">
        <v>239</v>
      </c>
      <c r="D128" s="188" t="s">
        <v>148</v>
      </c>
      <c r="E128" s="189" t="s">
        <v>2810</v>
      </c>
      <c r="F128" s="190" t="s">
        <v>2811</v>
      </c>
      <c r="G128" s="191" t="s">
        <v>464</v>
      </c>
      <c r="H128" s="192">
        <v>650</v>
      </c>
      <c r="I128" s="193"/>
      <c r="J128" s="194">
        <f>ROUND(I128*H128,2)</f>
        <v>0</v>
      </c>
      <c r="K128" s="190" t="s">
        <v>19</v>
      </c>
      <c r="L128" s="40"/>
      <c r="M128" s="195" t="s">
        <v>19</v>
      </c>
      <c r="N128" s="196" t="s">
        <v>43</v>
      </c>
      <c r="O128" s="65"/>
      <c r="P128" s="197">
        <f>O128*H128</f>
        <v>0</v>
      </c>
      <c r="Q128" s="197">
        <v>0</v>
      </c>
      <c r="R128" s="197">
        <f>Q128*H128</f>
        <v>0</v>
      </c>
      <c r="S128" s="197">
        <v>0</v>
      </c>
      <c r="T128" s="198">
        <f>S128*H128</f>
        <v>0</v>
      </c>
      <c r="U128" s="35"/>
      <c r="V128" s="35"/>
      <c r="W128" s="35"/>
      <c r="X128" s="35"/>
      <c r="Y128" s="35"/>
      <c r="Z128" s="35"/>
      <c r="AA128" s="35"/>
      <c r="AB128" s="35"/>
      <c r="AC128" s="35"/>
      <c r="AD128" s="35"/>
      <c r="AE128" s="35"/>
      <c r="AR128" s="199" t="s">
        <v>153</v>
      </c>
      <c r="AT128" s="199" t="s">
        <v>148</v>
      </c>
      <c r="AU128" s="199" t="s">
        <v>80</v>
      </c>
      <c r="AY128" s="18" t="s">
        <v>146</v>
      </c>
      <c r="BE128" s="200">
        <f>IF(N128="základní",J128,0)</f>
        <v>0</v>
      </c>
      <c r="BF128" s="200">
        <f>IF(N128="snížená",J128,0)</f>
        <v>0</v>
      </c>
      <c r="BG128" s="200">
        <f>IF(N128="zákl. přenesená",J128,0)</f>
        <v>0</v>
      </c>
      <c r="BH128" s="200">
        <f>IF(N128="sníž. přenesená",J128,0)</f>
        <v>0</v>
      </c>
      <c r="BI128" s="200">
        <f>IF(N128="nulová",J128,0)</f>
        <v>0</v>
      </c>
      <c r="BJ128" s="18" t="s">
        <v>80</v>
      </c>
      <c r="BK128" s="200">
        <f>ROUND(I128*H128,2)</f>
        <v>0</v>
      </c>
      <c r="BL128" s="18" t="s">
        <v>153</v>
      </c>
      <c r="BM128" s="199" t="s">
        <v>347</v>
      </c>
    </row>
    <row r="129" spans="1:65" s="2" customFormat="1" ht="11.25">
      <c r="A129" s="35"/>
      <c r="B129" s="36"/>
      <c r="C129" s="37"/>
      <c r="D129" s="201" t="s">
        <v>155</v>
      </c>
      <c r="E129" s="37"/>
      <c r="F129" s="202" t="s">
        <v>2811</v>
      </c>
      <c r="G129" s="37"/>
      <c r="H129" s="37"/>
      <c r="I129" s="109"/>
      <c r="J129" s="37"/>
      <c r="K129" s="37"/>
      <c r="L129" s="40"/>
      <c r="M129" s="203"/>
      <c r="N129" s="204"/>
      <c r="O129" s="65"/>
      <c r="P129" s="65"/>
      <c r="Q129" s="65"/>
      <c r="R129" s="65"/>
      <c r="S129" s="65"/>
      <c r="T129" s="66"/>
      <c r="U129" s="35"/>
      <c r="V129" s="35"/>
      <c r="W129" s="35"/>
      <c r="X129" s="35"/>
      <c r="Y129" s="35"/>
      <c r="Z129" s="35"/>
      <c r="AA129" s="35"/>
      <c r="AB129" s="35"/>
      <c r="AC129" s="35"/>
      <c r="AD129" s="35"/>
      <c r="AE129" s="35"/>
      <c r="AT129" s="18" t="s">
        <v>155</v>
      </c>
      <c r="AU129" s="18" t="s">
        <v>80</v>
      </c>
    </row>
    <row r="130" spans="1:65" s="12" customFormat="1" ht="25.9" customHeight="1">
      <c r="B130" s="172"/>
      <c r="C130" s="173"/>
      <c r="D130" s="174" t="s">
        <v>71</v>
      </c>
      <c r="E130" s="175" t="s">
        <v>2812</v>
      </c>
      <c r="F130" s="175" t="s">
        <v>2813</v>
      </c>
      <c r="G130" s="173"/>
      <c r="H130" s="173"/>
      <c r="I130" s="176"/>
      <c r="J130" s="177">
        <f>BK130</f>
        <v>0</v>
      </c>
      <c r="K130" s="173"/>
      <c r="L130" s="178"/>
      <c r="M130" s="179"/>
      <c r="N130" s="180"/>
      <c r="O130" s="180"/>
      <c r="P130" s="181">
        <f>SUM(P131:P146)</f>
        <v>0</v>
      </c>
      <c r="Q130" s="180"/>
      <c r="R130" s="181">
        <f>SUM(R131:R146)</f>
        <v>0</v>
      </c>
      <c r="S130" s="180"/>
      <c r="T130" s="182">
        <f>SUM(T131:T146)</f>
        <v>0</v>
      </c>
      <c r="AR130" s="183" t="s">
        <v>80</v>
      </c>
      <c r="AT130" s="184" t="s">
        <v>71</v>
      </c>
      <c r="AU130" s="184" t="s">
        <v>72</v>
      </c>
      <c r="AY130" s="183" t="s">
        <v>146</v>
      </c>
      <c r="BK130" s="185">
        <f>SUM(BK131:BK146)</f>
        <v>0</v>
      </c>
    </row>
    <row r="131" spans="1:65" s="2" customFormat="1" ht="16.5" customHeight="1">
      <c r="A131" s="35"/>
      <c r="B131" s="36"/>
      <c r="C131" s="188" t="s">
        <v>249</v>
      </c>
      <c r="D131" s="188" t="s">
        <v>148</v>
      </c>
      <c r="E131" s="189" t="s">
        <v>2814</v>
      </c>
      <c r="F131" s="190" t="s">
        <v>2815</v>
      </c>
      <c r="G131" s="191" t="s">
        <v>2585</v>
      </c>
      <c r="H131" s="192">
        <v>11</v>
      </c>
      <c r="I131" s="193"/>
      <c r="J131" s="194">
        <f>ROUND(I131*H131,2)</f>
        <v>0</v>
      </c>
      <c r="K131" s="190" t="s">
        <v>19</v>
      </c>
      <c r="L131" s="40"/>
      <c r="M131" s="195" t="s">
        <v>19</v>
      </c>
      <c r="N131" s="196" t="s">
        <v>43</v>
      </c>
      <c r="O131" s="65"/>
      <c r="P131" s="197">
        <f>O131*H131</f>
        <v>0</v>
      </c>
      <c r="Q131" s="197">
        <v>0</v>
      </c>
      <c r="R131" s="197">
        <f>Q131*H131</f>
        <v>0</v>
      </c>
      <c r="S131" s="197">
        <v>0</v>
      </c>
      <c r="T131" s="198">
        <f>S131*H131</f>
        <v>0</v>
      </c>
      <c r="U131" s="35"/>
      <c r="V131" s="35"/>
      <c r="W131" s="35"/>
      <c r="X131" s="35"/>
      <c r="Y131" s="35"/>
      <c r="Z131" s="35"/>
      <c r="AA131" s="35"/>
      <c r="AB131" s="35"/>
      <c r="AC131" s="35"/>
      <c r="AD131" s="35"/>
      <c r="AE131" s="35"/>
      <c r="AR131" s="199" t="s">
        <v>153</v>
      </c>
      <c r="AT131" s="199" t="s">
        <v>148</v>
      </c>
      <c r="AU131" s="199" t="s">
        <v>80</v>
      </c>
      <c r="AY131" s="18" t="s">
        <v>146</v>
      </c>
      <c r="BE131" s="200">
        <f>IF(N131="základní",J131,0)</f>
        <v>0</v>
      </c>
      <c r="BF131" s="200">
        <f>IF(N131="snížená",J131,0)</f>
        <v>0</v>
      </c>
      <c r="BG131" s="200">
        <f>IF(N131="zákl. přenesená",J131,0)</f>
        <v>0</v>
      </c>
      <c r="BH131" s="200">
        <f>IF(N131="sníž. přenesená",J131,0)</f>
        <v>0</v>
      </c>
      <c r="BI131" s="200">
        <f>IF(N131="nulová",J131,0)</f>
        <v>0</v>
      </c>
      <c r="BJ131" s="18" t="s">
        <v>80</v>
      </c>
      <c r="BK131" s="200">
        <f>ROUND(I131*H131,2)</f>
        <v>0</v>
      </c>
      <c r="BL131" s="18" t="s">
        <v>153</v>
      </c>
      <c r="BM131" s="199" t="s">
        <v>359</v>
      </c>
    </row>
    <row r="132" spans="1:65" s="2" customFormat="1" ht="11.25">
      <c r="A132" s="35"/>
      <c r="B132" s="36"/>
      <c r="C132" s="37"/>
      <c r="D132" s="201" t="s">
        <v>155</v>
      </c>
      <c r="E132" s="37"/>
      <c r="F132" s="202" t="s">
        <v>2815</v>
      </c>
      <c r="G132" s="37"/>
      <c r="H132" s="37"/>
      <c r="I132" s="109"/>
      <c r="J132" s="37"/>
      <c r="K132" s="37"/>
      <c r="L132" s="40"/>
      <c r="M132" s="203"/>
      <c r="N132" s="204"/>
      <c r="O132" s="65"/>
      <c r="P132" s="65"/>
      <c r="Q132" s="65"/>
      <c r="R132" s="65"/>
      <c r="S132" s="65"/>
      <c r="T132" s="66"/>
      <c r="U132" s="35"/>
      <c r="V132" s="35"/>
      <c r="W132" s="35"/>
      <c r="X132" s="35"/>
      <c r="Y132" s="35"/>
      <c r="Z132" s="35"/>
      <c r="AA132" s="35"/>
      <c r="AB132" s="35"/>
      <c r="AC132" s="35"/>
      <c r="AD132" s="35"/>
      <c r="AE132" s="35"/>
      <c r="AT132" s="18" t="s">
        <v>155</v>
      </c>
      <c r="AU132" s="18" t="s">
        <v>80</v>
      </c>
    </row>
    <row r="133" spans="1:65" s="2" customFormat="1" ht="16.5" customHeight="1">
      <c r="A133" s="35"/>
      <c r="B133" s="36"/>
      <c r="C133" s="188" t="s">
        <v>258</v>
      </c>
      <c r="D133" s="188" t="s">
        <v>148</v>
      </c>
      <c r="E133" s="189" t="s">
        <v>2816</v>
      </c>
      <c r="F133" s="190" t="s">
        <v>2817</v>
      </c>
      <c r="G133" s="191" t="s">
        <v>2585</v>
      </c>
      <c r="H133" s="192">
        <v>6</v>
      </c>
      <c r="I133" s="193"/>
      <c r="J133" s="194">
        <f>ROUND(I133*H133,2)</f>
        <v>0</v>
      </c>
      <c r="K133" s="190" t="s">
        <v>19</v>
      </c>
      <c r="L133" s="40"/>
      <c r="M133" s="195" t="s">
        <v>19</v>
      </c>
      <c r="N133" s="196" t="s">
        <v>43</v>
      </c>
      <c r="O133" s="65"/>
      <c r="P133" s="197">
        <f>O133*H133</f>
        <v>0</v>
      </c>
      <c r="Q133" s="197">
        <v>0</v>
      </c>
      <c r="R133" s="197">
        <f>Q133*H133</f>
        <v>0</v>
      </c>
      <c r="S133" s="197">
        <v>0</v>
      </c>
      <c r="T133" s="198">
        <f>S133*H133</f>
        <v>0</v>
      </c>
      <c r="U133" s="35"/>
      <c r="V133" s="35"/>
      <c r="W133" s="35"/>
      <c r="X133" s="35"/>
      <c r="Y133" s="35"/>
      <c r="Z133" s="35"/>
      <c r="AA133" s="35"/>
      <c r="AB133" s="35"/>
      <c r="AC133" s="35"/>
      <c r="AD133" s="35"/>
      <c r="AE133" s="35"/>
      <c r="AR133" s="199" t="s">
        <v>153</v>
      </c>
      <c r="AT133" s="199" t="s">
        <v>148</v>
      </c>
      <c r="AU133" s="199" t="s">
        <v>80</v>
      </c>
      <c r="AY133" s="18" t="s">
        <v>146</v>
      </c>
      <c r="BE133" s="200">
        <f>IF(N133="základní",J133,0)</f>
        <v>0</v>
      </c>
      <c r="BF133" s="200">
        <f>IF(N133="snížená",J133,0)</f>
        <v>0</v>
      </c>
      <c r="BG133" s="200">
        <f>IF(N133="zákl. přenesená",J133,0)</f>
        <v>0</v>
      </c>
      <c r="BH133" s="200">
        <f>IF(N133="sníž. přenesená",J133,0)</f>
        <v>0</v>
      </c>
      <c r="BI133" s="200">
        <f>IF(N133="nulová",J133,0)</f>
        <v>0</v>
      </c>
      <c r="BJ133" s="18" t="s">
        <v>80</v>
      </c>
      <c r="BK133" s="200">
        <f>ROUND(I133*H133,2)</f>
        <v>0</v>
      </c>
      <c r="BL133" s="18" t="s">
        <v>153</v>
      </c>
      <c r="BM133" s="199" t="s">
        <v>373</v>
      </c>
    </row>
    <row r="134" spans="1:65" s="2" customFormat="1" ht="11.25">
      <c r="A134" s="35"/>
      <c r="B134" s="36"/>
      <c r="C134" s="37"/>
      <c r="D134" s="201" t="s">
        <v>155</v>
      </c>
      <c r="E134" s="37"/>
      <c r="F134" s="202" t="s">
        <v>2817</v>
      </c>
      <c r="G134" s="37"/>
      <c r="H134" s="37"/>
      <c r="I134" s="109"/>
      <c r="J134" s="37"/>
      <c r="K134" s="37"/>
      <c r="L134" s="40"/>
      <c r="M134" s="203"/>
      <c r="N134" s="204"/>
      <c r="O134" s="65"/>
      <c r="P134" s="65"/>
      <c r="Q134" s="65"/>
      <c r="R134" s="65"/>
      <c r="S134" s="65"/>
      <c r="T134" s="66"/>
      <c r="U134" s="35"/>
      <c r="V134" s="35"/>
      <c r="W134" s="35"/>
      <c r="X134" s="35"/>
      <c r="Y134" s="35"/>
      <c r="Z134" s="35"/>
      <c r="AA134" s="35"/>
      <c r="AB134" s="35"/>
      <c r="AC134" s="35"/>
      <c r="AD134" s="35"/>
      <c r="AE134" s="35"/>
      <c r="AT134" s="18" t="s">
        <v>155</v>
      </c>
      <c r="AU134" s="18" t="s">
        <v>80</v>
      </c>
    </row>
    <row r="135" spans="1:65" s="2" customFormat="1" ht="16.5" customHeight="1">
      <c r="A135" s="35"/>
      <c r="B135" s="36"/>
      <c r="C135" s="188" t="s">
        <v>266</v>
      </c>
      <c r="D135" s="188" t="s">
        <v>148</v>
      </c>
      <c r="E135" s="189" t="s">
        <v>2818</v>
      </c>
      <c r="F135" s="190" t="s">
        <v>2819</v>
      </c>
      <c r="G135" s="191" t="s">
        <v>2585</v>
      </c>
      <c r="H135" s="192">
        <v>14</v>
      </c>
      <c r="I135" s="193"/>
      <c r="J135" s="194">
        <f>ROUND(I135*H135,2)</f>
        <v>0</v>
      </c>
      <c r="K135" s="190" t="s">
        <v>19</v>
      </c>
      <c r="L135" s="40"/>
      <c r="M135" s="195" t="s">
        <v>19</v>
      </c>
      <c r="N135" s="196" t="s">
        <v>43</v>
      </c>
      <c r="O135" s="65"/>
      <c r="P135" s="197">
        <f>O135*H135</f>
        <v>0</v>
      </c>
      <c r="Q135" s="197">
        <v>0</v>
      </c>
      <c r="R135" s="197">
        <f>Q135*H135</f>
        <v>0</v>
      </c>
      <c r="S135" s="197">
        <v>0</v>
      </c>
      <c r="T135" s="198">
        <f>S135*H135</f>
        <v>0</v>
      </c>
      <c r="U135" s="35"/>
      <c r="V135" s="35"/>
      <c r="W135" s="35"/>
      <c r="X135" s="35"/>
      <c r="Y135" s="35"/>
      <c r="Z135" s="35"/>
      <c r="AA135" s="35"/>
      <c r="AB135" s="35"/>
      <c r="AC135" s="35"/>
      <c r="AD135" s="35"/>
      <c r="AE135" s="35"/>
      <c r="AR135" s="199" t="s">
        <v>153</v>
      </c>
      <c r="AT135" s="199" t="s">
        <v>148</v>
      </c>
      <c r="AU135" s="199" t="s">
        <v>80</v>
      </c>
      <c r="AY135" s="18" t="s">
        <v>146</v>
      </c>
      <c r="BE135" s="200">
        <f>IF(N135="základní",J135,0)</f>
        <v>0</v>
      </c>
      <c r="BF135" s="200">
        <f>IF(N135="snížená",J135,0)</f>
        <v>0</v>
      </c>
      <c r="BG135" s="200">
        <f>IF(N135="zákl. přenesená",J135,0)</f>
        <v>0</v>
      </c>
      <c r="BH135" s="200">
        <f>IF(N135="sníž. přenesená",J135,0)</f>
        <v>0</v>
      </c>
      <c r="BI135" s="200">
        <f>IF(N135="nulová",J135,0)</f>
        <v>0</v>
      </c>
      <c r="BJ135" s="18" t="s">
        <v>80</v>
      </c>
      <c r="BK135" s="200">
        <f>ROUND(I135*H135,2)</f>
        <v>0</v>
      </c>
      <c r="BL135" s="18" t="s">
        <v>153</v>
      </c>
      <c r="BM135" s="199" t="s">
        <v>390</v>
      </c>
    </row>
    <row r="136" spans="1:65" s="2" customFormat="1" ht="11.25">
      <c r="A136" s="35"/>
      <c r="B136" s="36"/>
      <c r="C136" s="37"/>
      <c r="D136" s="201" t="s">
        <v>155</v>
      </c>
      <c r="E136" s="37"/>
      <c r="F136" s="202" t="s">
        <v>2819</v>
      </c>
      <c r="G136" s="37"/>
      <c r="H136" s="37"/>
      <c r="I136" s="109"/>
      <c r="J136" s="37"/>
      <c r="K136" s="37"/>
      <c r="L136" s="40"/>
      <c r="M136" s="203"/>
      <c r="N136" s="204"/>
      <c r="O136" s="65"/>
      <c r="P136" s="65"/>
      <c r="Q136" s="65"/>
      <c r="R136" s="65"/>
      <c r="S136" s="65"/>
      <c r="T136" s="66"/>
      <c r="U136" s="35"/>
      <c r="V136" s="35"/>
      <c r="W136" s="35"/>
      <c r="X136" s="35"/>
      <c r="Y136" s="35"/>
      <c r="Z136" s="35"/>
      <c r="AA136" s="35"/>
      <c r="AB136" s="35"/>
      <c r="AC136" s="35"/>
      <c r="AD136" s="35"/>
      <c r="AE136" s="35"/>
      <c r="AT136" s="18" t="s">
        <v>155</v>
      </c>
      <c r="AU136" s="18" t="s">
        <v>80</v>
      </c>
    </row>
    <row r="137" spans="1:65" s="2" customFormat="1" ht="16.5" customHeight="1">
      <c r="A137" s="35"/>
      <c r="B137" s="36"/>
      <c r="C137" s="188" t="s">
        <v>275</v>
      </c>
      <c r="D137" s="188" t="s">
        <v>148</v>
      </c>
      <c r="E137" s="189" t="s">
        <v>2820</v>
      </c>
      <c r="F137" s="190" t="s">
        <v>2821</v>
      </c>
      <c r="G137" s="191" t="s">
        <v>2585</v>
      </c>
      <c r="H137" s="192">
        <v>4</v>
      </c>
      <c r="I137" s="193"/>
      <c r="J137" s="194">
        <f>ROUND(I137*H137,2)</f>
        <v>0</v>
      </c>
      <c r="K137" s="190" t="s">
        <v>19</v>
      </c>
      <c r="L137" s="40"/>
      <c r="M137" s="195" t="s">
        <v>19</v>
      </c>
      <c r="N137" s="196" t="s">
        <v>43</v>
      </c>
      <c r="O137" s="65"/>
      <c r="P137" s="197">
        <f>O137*H137</f>
        <v>0</v>
      </c>
      <c r="Q137" s="197">
        <v>0</v>
      </c>
      <c r="R137" s="197">
        <f>Q137*H137</f>
        <v>0</v>
      </c>
      <c r="S137" s="197">
        <v>0</v>
      </c>
      <c r="T137" s="198">
        <f>S137*H137</f>
        <v>0</v>
      </c>
      <c r="U137" s="35"/>
      <c r="V137" s="35"/>
      <c r="W137" s="35"/>
      <c r="X137" s="35"/>
      <c r="Y137" s="35"/>
      <c r="Z137" s="35"/>
      <c r="AA137" s="35"/>
      <c r="AB137" s="35"/>
      <c r="AC137" s="35"/>
      <c r="AD137" s="35"/>
      <c r="AE137" s="35"/>
      <c r="AR137" s="199" t="s">
        <v>153</v>
      </c>
      <c r="AT137" s="199" t="s">
        <v>148</v>
      </c>
      <c r="AU137" s="199" t="s">
        <v>80</v>
      </c>
      <c r="AY137" s="18" t="s">
        <v>146</v>
      </c>
      <c r="BE137" s="200">
        <f>IF(N137="základní",J137,0)</f>
        <v>0</v>
      </c>
      <c r="BF137" s="200">
        <f>IF(N137="snížená",J137,0)</f>
        <v>0</v>
      </c>
      <c r="BG137" s="200">
        <f>IF(N137="zákl. přenesená",J137,0)</f>
        <v>0</v>
      </c>
      <c r="BH137" s="200">
        <f>IF(N137="sníž. přenesená",J137,0)</f>
        <v>0</v>
      </c>
      <c r="BI137" s="200">
        <f>IF(N137="nulová",J137,0)</f>
        <v>0</v>
      </c>
      <c r="BJ137" s="18" t="s">
        <v>80</v>
      </c>
      <c r="BK137" s="200">
        <f>ROUND(I137*H137,2)</f>
        <v>0</v>
      </c>
      <c r="BL137" s="18" t="s">
        <v>153</v>
      </c>
      <c r="BM137" s="199" t="s">
        <v>402</v>
      </c>
    </row>
    <row r="138" spans="1:65" s="2" customFormat="1" ht="11.25">
      <c r="A138" s="35"/>
      <c r="B138" s="36"/>
      <c r="C138" s="37"/>
      <c r="D138" s="201" t="s">
        <v>155</v>
      </c>
      <c r="E138" s="37"/>
      <c r="F138" s="202" t="s">
        <v>2821</v>
      </c>
      <c r="G138" s="37"/>
      <c r="H138" s="37"/>
      <c r="I138" s="109"/>
      <c r="J138" s="37"/>
      <c r="K138" s="37"/>
      <c r="L138" s="40"/>
      <c r="M138" s="203"/>
      <c r="N138" s="204"/>
      <c r="O138" s="65"/>
      <c r="P138" s="65"/>
      <c r="Q138" s="65"/>
      <c r="R138" s="65"/>
      <c r="S138" s="65"/>
      <c r="T138" s="66"/>
      <c r="U138" s="35"/>
      <c r="V138" s="35"/>
      <c r="W138" s="35"/>
      <c r="X138" s="35"/>
      <c r="Y138" s="35"/>
      <c r="Z138" s="35"/>
      <c r="AA138" s="35"/>
      <c r="AB138" s="35"/>
      <c r="AC138" s="35"/>
      <c r="AD138" s="35"/>
      <c r="AE138" s="35"/>
      <c r="AT138" s="18" t="s">
        <v>155</v>
      </c>
      <c r="AU138" s="18" t="s">
        <v>80</v>
      </c>
    </row>
    <row r="139" spans="1:65" s="2" customFormat="1" ht="16.5" customHeight="1">
      <c r="A139" s="35"/>
      <c r="B139" s="36"/>
      <c r="C139" s="188" t="s">
        <v>7</v>
      </c>
      <c r="D139" s="188" t="s">
        <v>148</v>
      </c>
      <c r="E139" s="189" t="s">
        <v>2822</v>
      </c>
      <c r="F139" s="190" t="s">
        <v>2823</v>
      </c>
      <c r="G139" s="191" t="s">
        <v>2585</v>
      </c>
      <c r="H139" s="192">
        <v>3</v>
      </c>
      <c r="I139" s="193"/>
      <c r="J139" s="194">
        <f>ROUND(I139*H139,2)</f>
        <v>0</v>
      </c>
      <c r="K139" s="190" t="s">
        <v>19</v>
      </c>
      <c r="L139" s="40"/>
      <c r="M139" s="195" t="s">
        <v>19</v>
      </c>
      <c r="N139" s="196" t="s">
        <v>43</v>
      </c>
      <c r="O139" s="65"/>
      <c r="P139" s="197">
        <f>O139*H139</f>
        <v>0</v>
      </c>
      <c r="Q139" s="197">
        <v>0</v>
      </c>
      <c r="R139" s="197">
        <f>Q139*H139</f>
        <v>0</v>
      </c>
      <c r="S139" s="197">
        <v>0</v>
      </c>
      <c r="T139" s="198">
        <f>S139*H139</f>
        <v>0</v>
      </c>
      <c r="U139" s="35"/>
      <c r="V139" s="35"/>
      <c r="W139" s="35"/>
      <c r="X139" s="35"/>
      <c r="Y139" s="35"/>
      <c r="Z139" s="35"/>
      <c r="AA139" s="35"/>
      <c r="AB139" s="35"/>
      <c r="AC139" s="35"/>
      <c r="AD139" s="35"/>
      <c r="AE139" s="35"/>
      <c r="AR139" s="199" t="s">
        <v>153</v>
      </c>
      <c r="AT139" s="199" t="s">
        <v>148</v>
      </c>
      <c r="AU139" s="199" t="s">
        <v>80</v>
      </c>
      <c r="AY139" s="18" t="s">
        <v>146</v>
      </c>
      <c r="BE139" s="200">
        <f>IF(N139="základní",J139,0)</f>
        <v>0</v>
      </c>
      <c r="BF139" s="200">
        <f>IF(N139="snížená",J139,0)</f>
        <v>0</v>
      </c>
      <c r="BG139" s="200">
        <f>IF(N139="zákl. přenesená",J139,0)</f>
        <v>0</v>
      </c>
      <c r="BH139" s="200">
        <f>IF(N139="sníž. přenesená",J139,0)</f>
        <v>0</v>
      </c>
      <c r="BI139" s="200">
        <f>IF(N139="nulová",J139,0)</f>
        <v>0</v>
      </c>
      <c r="BJ139" s="18" t="s">
        <v>80</v>
      </c>
      <c r="BK139" s="200">
        <f>ROUND(I139*H139,2)</f>
        <v>0</v>
      </c>
      <c r="BL139" s="18" t="s">
        <v>153</v>
      </c>
      <c r="BM139" s="199" t="s">
        <v>414</v>
      </c>
    </row>
    <row r="140" spans="1:65" s="2" customFormat="1" ht="11.25">
      <c r="A140" s="35"/>
      <c r="B140" s="36"/>
      <c r="C140" s="37"/>
      <c r="D140" s="201" t="s">
        <v>155</v>
      </c>
      <c r="E140" s="37"/>
      <c r="F140" s="202" t="s">
        <v>2823</v>
      </c>
      <c r="G140" s="37"/>
      <c r="H140" s="37"/>
      <c r="I140" s="109"/>
      <c r="J140" s="37"/>
      <c r="K140" s="37"/>
      <c r="L140" s="40"/>
      <c r="M140" s="203"/>
      <c r="N140" s="204"/>
      <c r="O140" s="65"/>
      <c r="P140" s="65"/>
      <c r="Q140" s="65"/>
      <c r="R140" s="65"/>
      <c r="S140" s="65"/>
      <c r="T140" s="66"/>
      <c r="U140" s="35"/>
      <c r="V140" s="35"/>
      <c r="W140" s="35"/>
      <c r="X140" s="35"/>
      <c r="Y140" s="35"/>
      <c r="Z140" s="35"/>
      <c r="AA140" s="35"/>
      <c r="AB140" s="35"/>
      <c r="AC140" s="35"/>
      <c r="AD140" s="35"/>
      <c r="AE140" s="35"/>
      <c r="AT140" s="18" t="s">
        <v>155</v>
      </c>
      <c r="AU140" s="18" t="s">
        <v>80</v>
      </c>
    </row>
    <row r="141" spans="1:65" s="2" customFormat="1" ht="24" customHeight="1">
      <c r="A141" s="35"/>
      <c r="B141" s="36"/>
      <c r="C141" s="188" t="s">
        <v>287</v>
      </c>
      <c r="D141" s="188" t="s">
        <v>148</v>
      </c>
      <c r="E141" s="189" t="s">
        <v>2824</v>
      </c>
      <c r="F141" s="190" t="s">
        <v>2825</v>
      </c>
      <c r="G141" s="191" t="s">
        <v>2585</v>
      </c>
      <c r="H141" s="192">
        <v>4</v>
      </c>
      <c r="I141" s="193"/>
      <c r="J141" s="194">
        <f>ROUND(I141*H141,2)</f>
        <v>0</v>
      </c>
      <c r="K141" s="190" t="s">
        <v>19</v>
      </c>
      <c r="L141" s="40"/>
      <c r="M141" s="195" t="s">
        <v>19</v>
      </c>
      <c r="N141" s="196" t="s">
        <v>43</v>
      </c>
      <c r="O141" s="65"/>
      <c r="P141" s="197">
        <f>O141*H141</f>
        <v>0</v>
      </c>
      <c r="Q141" s="197">
        <v>0</v>
      </c>
      <c r="R141" s="197">
        <f>Q141*H141</f>
        <v>0</v>
      </c>
      <c r="S141" s="197">
        <v>0</v>
      </c>
      <c r="T141" s="198">
        <f>S141*H141</f>
        <v>0</v>
      </c>
      <c r="U141" s="35"/>
      <c r="V141" s="35"/>
      <c r="W141" s="35"/>
      <c r="X141" s="35"/>
      <c r="Y141" s="35"/>
      <c r="Z141" s="35"/>
      <c r="AA141" s="35"/>
      <c r="AB141" s="35"/>
      <c r="AC141" s="35"/>
      <c r="AD141" s="35"/>
      <c r="AE141" s="35"/>
      <c r="AR141" s="199" t="s">
        <v>153</v>
      </c>
      <c r="AT141" s="199" t="s">
        <v>148</v>
      </c>
      <c r="AU141" s="199" t="s">
        <v>80</v>
      </c>
      <c r="AY141" s="18" t="s">
        <v>146</v>
      </c>
      <c r="BE141" s="200">
        <f>IF(N141="základní",J141,0)</f>
        <v>0</v>
      </c>
      <c r="BF141" s="200">
        <f>IF(N141="snížená",J141,0)</f>
        <v>0</v>
      </c>
      <c r="BG141" s="200">
        <f>IF(N141="zákl. přenesená",J141,0)</f>
        <v>0</v>
      </c>
      <c r="BH141" s="200">
        <f>IF(N141="sníž. přenesená",J141,0)</f>
        <v>0</v>
      </c>
      <c r="BI141" s="200">
        <f>IF(N141="nulová",J141,0)</f>
        <v>0</v>
      </c>
      <c r="BJ141" s="18" t="s">
        <v>80</v>
      </c>
      <c r="BK141" s="200">
        <f>ROUND(I141*H141,2)</f>
        <v>0</v>
      </c>
      <c r="BL141" s="18" t="s">
        <v>153</v>
      </c>
      <c r="BM141" s="199" t="s">
        <v>427</v>
      </c>
    </row>
    <row r="142" spans="1:65" s="2" customFormat="1" ht="19.5">
      <c r="A142" s="35"/>
      <c r="B142" s="36"/>
      <c r="C142" s="37"/>
      <c r="D142" s="201" t="s">
        <v>155</v>
      </c>
      <c r="E142" s="37"/>
      <c r="F142" s="202" t="s">
        <v>2825</v>
      </c>
      <c r="G142" s="37"/>
      <c r="H142" s="37"/>
      <c r="I142" s="109"/>
      <c r="J142" s="37"/>
      <c r="K142" s="37"/>
      <c r="L142" s="40"/>
      <c r="M142" s="203"/>
      <c r="N142" s="204"/>
      <c r="O142" s="65"/>
      <c r="P142" s="65"/>
      <c r="Q142" s="65"/>
      <c r="R142" s="65"/>
      <c r="S142" s="65"/>
      <c r="T142" s="66"/>
      <c r="U142" s="35"/>
      <c r="V142" s="35"/>
      <c r="W142" s="35"/>
      <c r="X142" s="35"/>
      <c r="Y142" s="35"/>
      <c r="Z142" s="35"/>
      <c r="AA142" s="35"/>
      <c r="AB142" s="35"/>
      <c r="AC142" s="35"/>
      <c r="AD142" s="35"/>
      <c r="AE142" s="35"/>
      <c r="AT142" s="18" t="s">
        <v>155</v>
      </c>
      <c r="AU142" s="18" t="s">
        <v>80</v>
      </c>
    </row>
    <row r="143" spans="1:65" s="2" customFormat="1" ht="24" customHeight="1">
      <c r="A143" s="35"/>
      <c r="B143" s="36"/>
      <c r="C143" s="188" t="s">
        <v>293</v>
      </c>
      <c r="D143" s="188" t="s">
        <v>148</v>
      </c>
      <c r="E143" s="189" t="s">
        <v>2826</v>
      </c>
      <c r="F143" s="190" t="s">
        <v>2827</v>
      </c>
      <c r="G143" s="191" t="s">
        <v>2585</v>
      </c>
      <c r="H143" s="192">
        <v>28</v>
      </c>
      <c r="I143" s="193"/>
      <c r="J143" s="194">
        <f>ROUND(I143*H143,2)</f>
        <v>0</v>
      </c>
      <c r="K143" s="190" t="s">
        <v>19</v>
      </c>
      <c r="L143" s="40"/>
      <c r="M143" s="195" t="s">
        <v>19</v>
      </c>
      <c r="N143" s="196" t="s">
        <v>43</v>
      </c>
      <c r="O143" s="65"/>
      <c r="P143" s="197">
        <f>O143*H143</f>
        <v>0</v>
      </c>
      <c r="Q143" s="197">
        <v>0</v>
      </c>
      <c r="R143" s="197">
        <f>Q143*H143</f>
        <v>0</v>
      </c>
      <c r="S143" s="197">
        <v>0</v>
      </c>
      <c r="T143" s="198">
        <f>S143*H143</f>
        <v>0</v>
      </c>
      <c r="U143" s="35"/>
      <c r="V143" s="35"/>
      <c r="W143" s="35"/>
      <c r="X143" s="35"/>
      <c r="Y143" s="35"/>
      <c r="Z143" s="35"/>
      <c r="AA143" s="35"/>
      <c r="AB143" s="35"/>
      <c r="AC143" s="35"/>
      <c r="AD143" s="35"/>
      <c r="AE143" s="35"/>
      <c r="AR143" s="199" t="s">
        <v>153</v>
      </c>
      <c r="AT143" s="199" t="s">
        <v>148</v>
      </c>
      <c r="AU143" s="199" t="s">
        <v>80</v>
      </c>
      <c r="AY143" s="18" t="s">
        <v>146</v>
      </c>
      <c r="BE143" s="200">
        <f>IF(N143="základní",J143,0)</f>
        <v>0</v>
      </c>
      <c r="BF143" s="200">
        <f>IF(N143="snížená",J143,0)</f>
        <v>0</v>
      </c>
      <c r="BG143" s="200">
        <f>IF(N143="zákl. přenesená",J143,0)</f>
        <v>0</v>
      </c>
      <c r="BH143" s="200">
        <f>IF(N143="sníž. přenesená",J143,0)</f>
        <v>0</v>
      </c>
      <c r="BI143" s="200">
        <f>IF(N143="nulová",J143,0)</f>
        <v>0</v>
      </c>
      <c r="BJ143" s="18" t="s">
        <v>80</v>
      </c>
      <c r="BK143" s="200">
        <f>ROUND(I143*H143,2)</f>
        <v>0</v>
      </c>
      <c r="BL143" s="18" t="s">
        <v>153</v>
      </c>
      <c r="BM143" s="199" t="s">
        <v>439</v>
      </c>
    </row>
    <row r="144" spans="1:65" s="2" customFormat="1" ht="19.5">
      <c r="A144" s="35"/>
      <c r="B144" s="36"/>
      <c r="C144" s="37"/>
      <c r="D144" s="201" t="s">
        <v>155</v>
      </c>
      <c r="E144" s="37"/>
      <c r="F144" s="202" t="s">
        <v>2827</v>
      </c>
      <c r="G144" s="37"/>
      <c r="H144" s="37"/>
      <c r="I144" s="109"/>
      <c r="J144" s="37"/>
      <c r="K144" s="37"/>
      <c r="L144" s="40"/>
      <c r="M144" s="203"/>
      <c r="N144" s="204"/>
      <c r="O144" s="65"/>
      <c r="P144" s="65"/>
      <c r="Q144" s="65"/>
      <c r="R144" s="65"/>
      <c r="S144" s="65"/>
      <c r="T144" s="66"/>
      <c r="U144" s="35"/>
      <c r="V144" s="35"/>
      <c r="W144" s="35"/>
      <c r="X144" s="35"/>
      <c r="Y144" s="35"/>
      <c r="Z144" s="35"/>
      <c r="AA144" s="35"/>
      <c r="AB144" s="35"/>
      <c r="AC144" s="35"/>
      <c r="AD144" s="35"/>
      <c r="AE144" s="35"/>
      <c r="AT144" s="18" t="s">
        <v>155</v>
      </c>
      <c r="AU144" s="18" t="s">
        <v>80</v>
      </c>
    </row>
    <row r="145" spans="1:65" s="2" customFormat="1" ht="24" customHeight="1">
      <c r="A145" s="35"/>
      <c r="B145" s="36"/>
      <c r="C145" s="188" t="s">
        <v>299</v>
      </c>
      <c r="D145" s="188" t="s">
        <v>148</v>
      </c>
      <c r="E145" s="189" t="s">
        <v>2828</v>
      </c>
      <c r="F145" s="190" t="s">
        <v>2829</v>
      </c>
      <c r="G145" s="191" t="s">
        <v>2585</v>
      </c>
      <c r="H145" s="192">
        <v>10</v>
      </c>
      <c r="I145" s="193"/>
      <c r="J145" s="194">
        <f>ROUND(I145*H145,2)</f>
        <v>0</v>
      </c>
      <c r="K145" s="190" t="s">
        <v>19</v>
      </c>
      <c r="L145" s="40"/>
      <c r="M145" s="195" t="s">
        <v>19</v>
      </c>
      <c r="N145" s="196" t="s">
        <v>43</v>
      </c>
      <c r="O145" s="65"/>
      <c r="P145" s="197">
        <f>O145*H145</f>
        <v>0</v>
      </c>
      <c r="Q145" s="197">
        <v>0</v>
      </c>
      <c r="R145" s="197">
        <f>Q145*H145</f>
        <v>0</v>
      </c>
      <c r="S145" s="197">
        <v>0</v>
      </c>
      <c r="T145" s="198">
        <f>S145*H145</f>
        <v>0</v>
      </c>
      <c r="U145" s="35"/>
      <c r="V145" s="35"/>
      <c r="W145" s="35"/>
      <c r="X145" s="35"/>
      <c r="Y145" s="35"/>
      <c r="Z145" s="35"/>
      <c r="AA145" s="35"/>
      <c r="AB145" s="35"/>
      <c r="AC145" s="35"/>
      <c r="AD145" s="35"/>
      <c r="AE145" s="35"/>
      <c r="AR145" s="199" t="s">
        <v>153</v>
      </c>
      <c r="AT145" s="199" t="s">
        <v>148</v>
      </c>
      <c r="AU145" s="199" t="s">
        <v>80</v>
      </c>
      <c r="AY145" s="18" t="s">
        <v>146</v>
      </c>
      <c r="BE145" s="200">
        <f>IF(N145="základní",J145,0)</f>
        <v>0</v>
      </c>
      <c r="BF145" s="200">
        <f>IF(N145="snížená",J145,0)</f>
        <v>0</v>
      </c>
      <c r="BG145" s="200">
        <f>IF(N145="zákl. přenesená",J145,0)</f>
        <v>0</v>
      </c>
      <c r="BH145" s="200">
        <f>IF(N145="sníž. přenesená",J145,0)</f>
        <v>0</v>
      </c>
      <c r="BI145" s="200">
        <f>IF(N145="nulová",J145,0)</f>
        <v>0</v>
      </c>
      <c r="BJ145" s="18" t="s">
        <v>80</v>
      </c>
      <c r="BK145" s="200">
        <f>ROUND(I145*H145,2)</f>
        <v>0</v>
      </c>
      <c r="BL145" s="18" t="s">
        <v>153</v>
      </c>
      <c r="BM145" s="199" t="s">
        <v>452</v>
      </c>
    </row>
    <row r="146" spans="1:65" s="2" customFormat="1" ht="19.5">
      <c r="A146" s="35"/>
      <c r="B146" s="36"/>
      <c r="C146" s="37"/>
      <c r="D146" s="201" t="s">
        <v>155</v>
      </c>
      <c r="E146" s="37"/>
      <c r="F146" s="202" t="s">
        <v>2829</v>
      </c>
      <c r="G146" s="37"/>
      <c r="H146" s="37"/>
      <c r="I146" s="109"/>
      <c r="J146" s="37"/>
      <c r="K146" s="37"/>
      <c r="L146" s="40"/>
      <c r="M146" s="203"/>
      <c r="N146" s="204"/>
      <c r="O146" s="65"/>
      <c r="P146" s="65"/>
      <c r="Q146" s="65"/>
      <c r="R146" s="65"/>
      <c r="S146" s="65"/>
      <c r="T146" s="66"/>
      <c r="U146" s="35"/>
      <c r="V146" s="35"/>
      <c r="W146" s="35"/>
      <c r="X146" s="35"/>
      <c r="Y146" s="35"/>
      <c r="Z146" s="35"/>
      <c r="AA146" s="35"/>
      <c r="AB146" s="35"/>
      <c r="AC146" s="35"/>
      <c r="AD146" s="35"/>
      <c r="AE146" s="35"/>
      <c r="AT146" s="18" t="s">
        <v>155</v>
      </c>
      <c r="AU146" s="18" t="s">
        <v>80</v>
      </c>
    </row>
    <row r="147" spans="1:65" s="12" customFormat="1" ht="25.9" customHeight="1">
      <c r="B147" s="172"/>
      <c r="C147" s="173"/>
      <c r="D147" s="174" t="s">
        <v>71</v>
      </c>
      <c r="E147" s="175" t="s">
        <v>2830</v>
      </c>
      <c r="F147" s="175" t="s">
        <v>2831</v>
      </c>
      <c r="G147" s="173"/>
      <c r="H147" s="173"/>
      <c r="I147" s="176"/>
      <c r="J147" s="177">
        <f>BK147</f>
        <v>0</v>
      </c>
      <c r="K147" s="173"/>
      <c r="L147" s="178"/>
      <c r="M147" s="179"/>
      <c r="N147" s="180"/>
      <c r="O147" s="180"/>
      <c r="P147" s="181">
        <f>SUM(P148:P159)</f>
        <v>0</v>
      </c>
      <c r="Q147" s="180"/>
      <c r="R147" s="181">
        <f>SUM(R148:R159)</f>
        <v>0</v>
      </c>
      <c r="S147" s="180"/>
      <c r="T147" s="182">
        <f>SUM(T148:T159)</f>
        <v>0</v>
      </c>
      <c r="AR147" s="183" t="s">
        <v>80</v>
      </c>
      <c r="AT147" s="184" t="s">
        <v>71</v>
      </c>
      <c r="AU147" s="184" t="s">
        <v>72</v>
      </c>
      <c r="AY147" s="183" t="s">
        <v>146</v>
      </c>
      <c r="BK147" s="185">
        <f>SUM(BK148:BK159)</f>
        <v>0</v>
      </c>
    </row>
    <row r="148" spans="1:65" s="2" customFormat="1" ht="24" customHeight="1">
      <c r="A148" s="35"/>
      <c r="B148" s="36"/>
      <c r="C148" s="188" t="s">
        <v>305</v>
      </c>
      <c r="D148" s="188" t="s">
        <v>148</v>
      </c>
      <c r="E148" s="189" t="s">
        <v>2832</v>
      </c>
      <c r="F148" s="190" t="s">
        <v>2833</v>
      </c>
      <c r="G148" s="191" t="s">
        <v>2585</v>
      </c>
      <c r="H148" s="192">
        <v>18</v>
      </c>
      <c r="I148" s="193"/>
      <c r="J148" s="194">
        <f>ROUND(I148*H148,2)</f>
        <v>0</v>
      </c>
      <c r="K148" s="190" t="s">
        <v>19</v>
      </c>
      <c r="L148" s="40"/>
      <c r="M148" s="195" t="s">
        <v>19</v>
      </c>
      <c r="N148" s="196" t="s">
        <v>43</v>
      </c>
      <c r="O148" s="65"/>
      <c r="P148" s="197">
        <f>O148*H148</f>
        <v>0</v>
      </c>
      <c r="Q148" s="197">
        <v>0</v>
      </c>
      <c r="R148" s="197">
        <f>Q148*H148</f>
        <v>0</v>
      </c>
      <c r="S148" s="197">
        <v>0</v>
      </c>
      <c r="T148" s="198">
        <f>S148*H148</f>
        <v>0</v>
      </c>
      <c r="U148" s="35"/>
      <c r="V148" s="35"/>
      <c r="W148" s="35"/>
      <c r="X148" s="35"/>
      <c r="Y148" s="35"/>
      <c r="Z148" s="35"/>
      <c r="AA148" s="35"/>
      <c r="AB148" s="35"/>
      <c r="AC148" s="35"/>
      <c r="AD148" s="35"/>
      <c r="AE148" s="35"/>
      <c r="AR148" s="199" t="s">
        <v>153</v>
      </c>
      <c r="AT148" s="199" t="s">
        <v>148</v>
      </c>
      <c r="AU148" s="199" t="s">
        <v>80</v>
      </c>
      <c r="AY148" s="18" t="s">
        <v>146</v>
      </c>
      <c r="BE148" s="200">
        <f>IF(N148="základní",J148,0)</f>
        <v>0</v>
      </c>
      <c r="BF148" s="200">
        <f>IF(N148="snížená",J148,0)</f>
        <v>0</v>
      </c>
      <c r="BG148" s="200">
        <f>IF(N148="zákl. přenesená",J148,0)</f>
        <v>0</v>
      </c>
      <c r="BH148" s="200">
        <f>IF(N148="sníž. přenesená",J148,0)</f>
        <v>0</v>
      </c>
      <c r="BI148" s="200">
        <f>IF(N148="nulová",J148,0)</f>
        <v>0</v>
      </c>
      <c r="BJ148" s="18" t="s">
        <v>80</v>
      </c>
      <c r="BK148" s="200">
        <f>ROUND(I148*H148,2)</f>
        <v>0</v>
      </c>
      <c r="BL148" s="18" t="s">
        <v>153</v>
      </c>
      <c r="BM148" s="199" t="s">
        <v>468</v>
      </c>
    </row>
    <row r="149" spans="1:65" s="2" customFormat="1" ht="19.5">
      <c r="A149" s="35"/>
      <c r="B149" s="36"/>
      <c r="C149" s="37"/>
      <c r="D149" s="201" t="s">
        <v>155</v>
      </c>
      <c r="E149" s="37"/>
      <c r="F149" s="202" t="s">
        <v>2833</v>
      </c>
      <c r="G149" s="37"/>
      <c r="H149" s="37"/>
      <c r="I149" s="109"/>
      <c r="J149" s="37"/>
      <c r="K149" s="37"/>
      <c r="L149" s="40"/>
      <c r="M149" s="203"/>
      <c r="N149" s="204"/>
      <c r="O149" s="65"/>
      <c r="P149" s="65"/>
      <c r="Q149" s="65"/>
      <c r="R149" s="65"/>
      <c r="S149" s="65"/>
      <c r="T149" s="66"/>
      <c r="U149" s="35"/>
      <c r="V149" s="35"/>
      <c r="W149" s="35"/>
      <c r="X149" s="35"/>
      <c r="Y149" s="35"/>
      <c r="Z149" s="35"/>
      <c r="AA149" s="35"/>
      <c r="AB149" s="35"/>
      <c r="AC149" s="35"/>
      <c r="AD149" s="35"/>
      <c r="AE149" s="35"/>
      <c r="AT149" s="18" t="s">
        <v>155</v>
      </c>
      <c r="AU149" s="18" t="s">
        <v>80</v>
      </c>
    </row>
    <row r="150" spans="1:65" s="2" customFormat="1" ht="24" customHeight="1">
      <c r="A150" s="35"/>
      <c r="B150" s="36"/>
      <c r="C150" s="188" t="s">
        <v>312</v>
      </c>
      <c r="D150" s="188" t="s">
        <v>148</v>
      </c>
      <c r="E150" s="189" t="s">
        <v>2834</v>
      </c>
      <c r="F150" s="190" t="s">
        <v>2835</v>
      </c>
      <c r="G150" s="191" t="s">
        <v>2585</v>
      </c>
      <c r="H150" s="192">
        <v>29</v>
      </c>
      <c r="I150" s="193"/>
      <c r="J150" s="194">
        <f>ROUND(I150*H150,2)</f>
        <v>0</v>
      </c>
      <c r="K150" s="190" t="s">
        <v>19</v>
      </c>
      <c r="L150" s="40"/>
      <c r="M150" s="195" t="s">
        <v>19</v>
      </c>
      <c r="N150" s="196" t="s">
        <v>43</v>
      </c>
      <c r="O150" s="65"/>
      <c r="P150" s="197">
        <f>O150*H150</f>
        <v>0</v>
      </c>
      <c r="Q150" s="197">
        <v>0</v>
      </c>
      <c r="R150" s="197">
        <f>Q150*H150</f>
        <v>0</v>
      </c>
      <c r="S150" s="197">
        <v>0</v>
      </c>
      <c r="T150" s="198">
        <f>S150*H150</f>
        <v>0</v>
      </c>
      <c r="U150" s="35"/>
      <c r="V150" s="35"/>
      <c r="W150" s="35"/>
      <c r="X150" s="35"/>
      <c r="Y150" s="35"/>
      <c r="Z150" s="35"/>
      <c r="AA150" s="35"/>
      <c r="AB150" s="35"/>
      <c r="AC150" s="35"/>
      <c r="AD150" s="35"/>
      <c r="AE150" s="35"/>
      <c r="AR150" s="199" t="s">
        <v>153</v>
      </c>
      <c r="AT150" s="199" t="s">
        <v>148</v>
      </c>
      <c r="AU150" s="199" t="s">
        <v>80</v>
      </c>
      <c r="AY150" s="18" t="s">
        <v>146</v>
      </c>
      <c r="BE150" s="200">
        <f>IF(N150="základní",J150,0)</f>
        <v>0</v>
      </c>
      <c r="BF150" s="200">
        <f>IF(N150="snížená",J150,0)</f>
        <v>0</v>
      </c>
      <c r="BG150" s="200">
        <f>IF(N150="zákl. přenesená",J150,0)</f>
        <v>0</v>
      </c>
      <c r="BH150" s="200">
        <f>IF(N150="sníž. přenesená",J150,0)</f>
        <v>0</v>
      </c>
      <c r="BI150" s="200">
        <f>IF(N150="nulová",J150,0)</f>
        <v>0</v>
      </c>
      <c r="BJ150" s="18" t="s">
        <v>80</v>
      </c>
      <c r="BK150" s="200">
        <f>ROUND(I150*H150,2)</f>
        <v>0</v>
      </c>
      <c r="BL150" s="18" t="s">
        <v>153</v>
      </c>
      <c r="BM150" s="199" t="s">
        <v>480</v>
      </c>
    </row>
    <row r="151" spans="1:65" s="2" customFormat="1" ht="19.5">
      <c r="A151" s="35"/>
      <c r="B151" s="36"/>
      <c r="C151" s="37"/>
      <c r="D151" s="201" t="s">
        <v>155</v>
      </c>
      <c r="E151" s="37"/>
      <c r="F151" s="202" t="s">
        <v>2835</v>
      </c>
      <c r="G151" s="37"/>
      <c r="H151" s="37"/>
      <c r="I151" s="109"/>
      <c r="J151" s="37"/>
      <c r="K151" s="37"/>
      <c r="L151" s="40"/>
      <c r="M151" s="203"/>
      <c r="N151" s="204"/>
      <c r="O151" s="65"/>
      <c r="P151" s="65"/>
      <c r="Q151" s="65"/>
      <c r="R151" s="65"/>
      <c r="S151" s="65"/>
      <c r="T151" s="66"/>
      <c r="U151" s="35"/>
      <c r="V151" s="35"/>
      <c r="W151" s="35"/>
      <c r="X151" s="35"/>
      <c r="Y151" s="35"/>
      <c r="Z151" s="35"/>
      <c r="AA151" s="35"/>
      <c r="AB151" s="35"/>
      <c r="AC151" s="35"/>
      <c r="AD151" s="35"/>
      <c r="AE151" s="35"/>
      <c r="AT151" s="18" t="s">
        <v>155</v>
      </c>
      <c r="AU151" s="18" t="s">
        <v>80</v>
      </c>
    </row>
    <row r="152" spans="1:65" s="2" customFormat="1" ht="36" customHeight="1">
      <c r="A152" s="35"/>
      <c r="B152" s="36"/>
      <c r="C152" s="188" t="s">
        <v>318</v>
      </c>
      <c r="D152" s="188" t="s">
        <v>148</v>
      </c>
      <c r="E152" s="189" t="s">
        <v>2836</v>
      </c>
      <c r="F152" s="190" t="s">
        <v>2837</v>
      </c>
      <c r="G152" s="191" t="s">
        <v>2585</v>
      </c>
      <c r="H152" s="192">
        <v>1</v>
      </c>
      <c r="I152" s="193"/>
      <c r="J152" s="194">
        <f>ROUND(I152*H152,2)</f>
        <v>0</v>
      </c>
      <c r="K152" s="190" t="s">
        <v>19</v>
      </c>
      <c r="L152" s="40"/>
      <c r="M152" s="195" t="s">
        <v>19</v>
      </c>
      <c r="N152" s="196" t="s">
        <v>43</v>
      </c>
      <c r="O152" s="65"/>
      <c r="P152" s="197">
        <f>O152*H152</f>
        <v>0</v>
      </c>
      <c r="Q152" s="197">
        <v>0</v>
      </c>
      <c r="R152" s="197">
        <f>Q152*H152</f>
        <v>0</v>
      </c>
      <c r="S152" s="197">
        <v>0</v>
      </c>
      <c r="T152" s="198">
        <f>S152*H152</f>
        <v>0</v>
      </c>
      <c r="U152" s="35"/>
      <c r="V152" s="35"/>
      <c r="W152" s="35"/>
      <c r="X152" s="35"/>
      <c r="Y152" s="35"/>
      <c r="Z152" s="35"/>
      <c r="AA152" s="35"/>
      <c r="AB152" s="35"/>
      <c r="AC152" s="35"/>
      <c r="AD152" s="35"/>
      <c r="AE152" s="35"/>
      <c r="AR152" s="199" t="s">
        <v>153</v>
      </c>
      <c r="AT152" s="199" t="s">
        <v>148</v>
      </c>
      <c r="AU152" s="199" t="s">
        <v>80</v>
      </c>
      <c r="AY152" s="18" t="s">
        <v>146</v>
      </c>
      <c r="BE152" s="200">
        <f>IF(N152="základní",J152,0)</f>
        <v>0</v>
      </c>
      <c r="BF152" s="200">
        <f>IF(N152="snížená",J152,0)</f>
        <v>0</v>
      </c>
      <c r="BG152" s="200">
        <f>IF(N152="zákl. přenesená",J152,0)</f>
        <v>0</v>
      </c>
      <c r="BH152" s="200">
        <f>IF(N152="sníž. přenesená",J152,0)</f>
        <v>0</v>
      </c>
      <c r="BI152" s="200">
        <f>IF(N152="nulová",J152,0)</f>
        <v>0</v>
      </c>
      <c r="BJ152" s="18" t="s">
        <v>80</v>
      </c>
      <c r="BK152" s="200">
        <f>ROUND(I152*H152,2)</f>
        <v>0</v>
      </c>
      <c r="BL152" s="18" t="s">
        <v>153</v>
      </c>
      <c r="BM152" s="199" t="s">
        <v>494</v>
      </c>
    </row>
    <row r="153" spans="1:65" s="2" customFormat="1" ht="19.5">
      <c r="A153" s="35"/>
      <c r="B153" s="36"/>
      <c r="C153" s="37"/>
      <c r="D153" s="201" t="s">
        <v>155</v>
      </c>
      <c r="E153" s="37"/>
      <c r="F153" s="202" t="s">
        <v>2837</v>
      </c>
      <c r="G153" s="37"/>
      <c r="H153" s="37"/>
      <c r="I153" s="109"/>
      <c r="J153" s="37"/>
      <c r="K153" s="37"/>
      <c r="L153" s="40"/>
      <c r="M153" s="203"/>
      <c r="N153" s="204"/>
      <c r="O153" s="65"/>
      <c r="P153" s="65"/>
      <c r="Q153" s="65"/>
      <c r="R153" s="65"/>
      <c r="S153" s="65"/>
      <c r="T153" s="66"/>
      <c r="U153" s="35"/>
      <c r="V153" s="35"/>
      <c r="W153" s="35"/>
      <c r="X153" s="35"/>
      <c r="Y153" s="35"/>
      <c r="Z153" s="35"/>
      <c r="AA153" s="35"/>
      <c r="AB153" s="35"/>
      <c r="AC153" s="35"/>
      <c r="AD153" s="35"/>
      <c r="AE153" s="35"/>
      <c r="AT153" s="18" t="s">
        <v>155</v>
      </c>
      <c r="AU153" s="18" t="s">
        <v>80</v>
      </c>
    </row>
    <row r="154" spans="1:65" s="2" customFormat="1" ht="24" customHeight="1">
      <c r="A154" s="35"/>
      <c r="B154" s="36"/>
      <c r="C154" s="188" t="s">
        <v>324</v>
      </c>
      <c r="D154" s="188" t="s">
        <v>148</v>
      </c>
      <c r="E154" s="189" t="s">
        <v>2838</v>
      </c>
      <c r="F154" s="190" t="s">
        <v>2839</v>
      </c>
      <c r="G154" s="191" t="s">
        <v>2585</v>
      </c>
      <c r="H154" s="192">
        <v>30</v>
      </c>
      <c r="I154" s="193"/>
      <c r="J154" s="194">
        <f>ROUND(I154*H154,2)</f>
        <v>0</v>
      </c>
      <c r="K154" s="190" t="s">
        <v>19</v>
      </c>
      <c r="L154" s="40"/>
      <c r="M154" s="195" t="s">
        <v>19</v>
      </c>
      <c r="N154" s="196" t="s">
        <v>43</v>
      </c>
      <c r="O154" s="65"/>
      <c r="P154" s="197">
        <f>O154*H154</f>
        <v>0</v>
      </c>
      <c r="Q154" s="197">
        <v>0</v>
      </c>
      <c r="R154" s="197">
        <f>Q154*H154</f>
        <v>0</v>
      </c>
      <c r="S154" s="197">
        <v>0</v>
      </c>
      <c r="T154" s="198">
        <f>S154*H154</f>
        <v>0</v>
      </c>
      <c r="U154" s="35"/>
      <c r="V154" s="35"/>
      <c r="W154" s="35"/>
      <c r="X154" s="35"/>
      <c r="Y154" s="35"/>
      <c r="Z154" s="35"/>
      <c r="AA154" s="35"/>
      <c r="AB154" s="35"/>
      <c r="AC154" s="35"/>
      <c r="AD154" s="35"/>
      <c r="AE154" s="35"/>
      <c r="AR154" s="199" t="s">
        <v>153</v>
      </c>
      <c r="AT154" s="199" t="s">
        <v>148</v>
      </c>
      <c r="AU154" s="199" t="s">
        <v>80</v>
      </c>
      <c r="AY154" s="18" t="s">
        <v>146</v>
      </c>
      <c r="BE154" s="200">
        <f>IF(N154="základní",J154,0)</f>
        <v>0</v>
      </c>
      <c r="BF154" s="200">
        <f>IF(N154="snížená",J154,0)</f>
        <v>0</v>
      </c>
      <c r="BG154" s="200">
        <f>IF(N154="zákl. přenesená",J154,0)</f>
        <v>0</v>
      </c>
      <c r="BH154" s="200">
        <f>IF(N154="sníž. přenesená",J154,0)</f>
        <v>0</v>
      </c>
      <c r="BI154" s="200">
        <f>IF(N154="nulová",J154,0)</f>
        <v>0</v>
      </c>
      <c r="BJ154" s="18" t="s">
        <v>80</v>
      </c>
      <c r="BK154" s="200">
        <f>ROUND(I154*H154,2)</f>
        <v>0</v>
      </c>
      <c r="BL154" s="18" t="s">
        <v>153</v>
      </c>
      <c r="BM154" s="199" t="s">
        <v>507</v>
      </c>
    </row>
    <row r="155" spans="1:65" s="2" customFormat="1" ht="19.5">
      <c r="A155" s="35"/>
      <c r="B155" s="36"/>
      <c r="C155" s="37"/>
      <c r="D155" s="201" t="s">
        <v>155</v>
      </c>
      <c r="E155" s="37"/>
      <c r="F155" s="202" t="s">
        <v>2839</v>
      </c>
      <c r="G155" s="37"/>
      <c r="H155" s="37"/>
      <c r="I155" s="109"/>
      <c r="J155" s="37"/>
      <c r="K155" s="37"/>
      <c r="L155" s="40"/>
      <c r="M155" s="203"/>
      <c r="N155" s="204"/>
      <c r="O155" s="65"/>
      <c r="P155" s="65"/>
      <c r="Q155" s="65"/>
      <c r="R155" s="65"/>
      <c r="S155" s="65"/>
      <c r="T155" s="66"/>
      <c r="U155" s="35"/>
      <c r="V155" s="35"/>
      <c r="W155" s="35"/>
      <c r="X155" s="35"/>
      <c r="Y155" s="35"/>
      <c r="Z155" s="35"/>
      <c r="AA155" s="35"/>
      <c r="AB155" s="35"/>
      <c r="AC155" s="35"/>
      <c r="AD155" s="35"/>
      <c r="AE155" s="35"/>
      <c r="AT155" s="18" t="s">
        <v>155</v>
      </c>
      <c r="AU155" s="18" t="s">
        <v>80</v>
      </c>
    </row>
    <row r="156" spans="1:65" s="2" customFormat="1" ht="24" customHeight="1">
      <c r="A156" s="35"/>
      <c r="B156" s="36"/>
      <c r="C156" s="188" t="s">
        <v>330</v>
      </c>
      <c r="D156" s="188" t="s">
        <v>148</v>
      </c>
      <c r="E156" s="189" t="s">
        <v>2840</v>
      </c>
      <c r="F156" s="190" t="s">
        <v>2841</v>
      </c>
      <c r="G156" s="191" t="s">
        <v>2585</v>
      </c>
      <c r="H156" s="192">
        <v>15</v>
      </c>
      <c r="I156" s="193"/>
      <c r="J156" s="194">
        <f>ROUND(I156*H156,2)</f>
        <v>0</v>
      </c>
      <c r="K156" s="190" t="s">
        <v>19</v>
      </c>
      <c r="L156" s="40"/>
      <c r="M156" s="195" t="s">
        <v>19</v>
      </c>
      <c r="N156" s="196" t="s">
        <v>43</v>
      </c>
      <c r="O156" s="65"/>
      <c r="P156" s="197">
        <f>O156*H156</f>
        <v>0</v>
      </c>
      <c r="Q156" s="197">
        <v>0</v>
      </c>
      <c r="R156" s="197">
        <f>Q156*H156</f>
        <v>0</v>
      </c>
      <c r="S156" s="197">
        <v>0</v>
      </c>
      <c r="T156" s="198">
        <f>S156*H156</f>
        <v>0</v>
      </c>
      <c r="U156" s="35"/>
      <c r="V156" s="35"/>
      <c r="W156" s="35"/>
      <c r="X156" s="35"/>
      <c r="Y156" s="35"/>
      <c r="Z156" s="35"/>
      <c r="AA156" s="35"/>
      <c r="AB156" s="35"/>
      <c r="AC156" s="35"/>
      <c r="AD156" s="35"/>
      <c r="AE156" s="35"/>
      <c r="AR156" s="199" t="s">
        <v>153</v>
      </c>
      <c r="AT156" s="199" t="s">
        <v>148</v>
      </c>
      <c r="AU156" s="199" t="s">
        <v>80</v>
      </c>
      <c r="AY156" s="18" t="s">
        <v>146</v>
      </c>
      <c r="BE156" s="200">
        <f>IF(N156="základní",J156,0)</f>
        <v>0</v>
      </c>
      <c r="BF156" s="200">
        <f>IF(N156="snížená",J156,0)</f>
        <v>0</v>
      </c>
      <c r="BG156" s="200">
        <f>IF(N156="zákl. přenesená",J156,0)</f>
        <v>0</v>
      </c>
      <c r="BH156" s="200">
        <f>IF(N156="sníž. přenesená",J156,0)</f>
        <v>0</v>
      </c>
      <c r="BI156" s="200">
        <f>IF(N156="nulová",J156,0)</f>
        <v>0</v>
      </c>
      <c r="BJ156" s="18" t="s">
        <v>80</v>
      </c>
      <c r="BK156" s="200">
        <f>ROUND(I156*H156,2)</f>
        <v>0</v>
      </c>
      <c r="BL156" s="18" t="s">
        <v>153</v>
      </c>
      <c r="BM156" s="199" t="s">
        <v>519</v>
      </c>
    </row>
    <row r="157" spans="1:65" s="2" customFormat="1" ht="19.5">
      <c r="A157" s="35"/>
      <c r="B157" s="36"/>
      <c r="C157" s="37"/>
      <c r="D157" s="201" t="s">
        <v>155</v>
      </c>
      <c r="E157" s="37"/>
      <c r="F157" s="202" t="s">
        <v>2841</v>
      </c>
      <c r="G157" s="37"/>
      <c r="H157" s="37"/>
      <c r="I157" s="109"/>
      <c r="J157" s="37"/>
      <c r="K157" s="37"/>
      <c r="L157" s="40"/>
      <c r="M157" s="203"/>
      <c r="N157" s="204"/>
      <c r="O157" s="65"/>
      <c r="P157" s="65"/>
      <c r="Q157" s="65"/>
      <c r="R157" s="65"/>
      <c r="S157" s="65"/>
      <c r="T157" s="66"/>
      <c r="U157" s="35"/>
      <c r="V157" s="35"/>
      <c r="W157" s="35"/>
      <c r="X157" s="35"/>
      <c r="Y157" s="35"/>
      <c r="Z157" s="35"/>
      <c r="AA157" s="35"/>
      <c r="AB157" s="35"/>
      <c r="AC157" s="35"/>
      <c r="AD157" s="35"/>
      <c r="AE157" s="35"/>
      <c r="AT157" s="18" t="s">
        <v>155</v>
      </c>
      <c r="AU157" s="18" t="s">
        <v>80</v>
      </c>
    </row>
    <row r="158" spans="1:65" s="2" customFormat="1" ht="24" customHeight="1">
      <c r="A158" s="35"/>
      <c r="B158" s="36"/>
      <c r="C158" s="188" t="s">
        <v>335</v>
      </c>
      <c r="D158" s="188" t="s">
        <v>148</v>
      </c>
      <c r="E158" s="189" t="s">
        <v>2842</v>
      </c>
      <c r="F158" s="190" t="s">
        <v>2843</v>
      </c>
      <c r="G158" s="191" t="s">
        <v>2585</v>
      </c>
      <c r="H158" s="192">
        <v>15</v>
      </c>
      <c r="I158" s="193"/>
      <c r="J158" s="194">
        <f>ROUND(I158*H158,2)</f>
        <v>0</v>
      </c>
      <c r="K158" s="190" t="s">
        <v>19</v>
      </c>
      <c r="L158" s="40"/>
      <c r="M158" s="195" t="s">
        <v>19</v>
      </c>
      <c r="N158" s="196" t="s">
        <v>43</v>
      </c>
      <c r="O158" s="65"/>
      <c r="P158" s="197">
        <f>O158*H158</f>
        <v>0</v>
      </c>
      <c r="Q158" s="197">
        <v>0</v>
      </c>
      <c r="R158" s="197">
        <f>Q158*H158</f>
        <v>0</v>
      </c>
      <c r="S158" s="197">
        <v>0</v>
      </c>
      <c r="T158" s="198">
        <f>S158*H158</f>
        <v>0</v>
      </c>
      <c r="U158" s="35"/>
      <c r="V158" s="35"/>
      <c r="W158" s="35"/>
      <c r="X158" s="35"/>
      <c r="Y158" s="35"/>
      <c r="Z158" s="35"/>
      <c r="AA158" s="35"/>
      <c r="AB158" s="35"/>
      <c r="AC158" s="35"/>
      <c r="AD158" s="35"/>
      <c r="AE158" s="35"/>
      <c r="AR158" s="199" t="s">
        <v>153</v>
      </c>
      <c r="AT158" s="199" t="s">
        <v>148</v>
      </c>
      <c r="AU158" s="199" t="s">
        <v>80</v>
      </c>
      <c r="AY158" s="18" t="s">
        <v>146</v>
      </c>
      <c r="BE158" s="200">
        <f>IF(N158="základní",J158,0)</f>
        <v>0</v>
      </c>
      <c r="BF158" s="200">
        <f>IF(N158="snížená",J158,0)</f>
        <v>0</v>
      </c>
      <c r="BG158" s="200">
        <f>IF(N158="zákl. přenesená",J158,0)</f>
        <v>0</v>
      </c>
      <c r="BH158" s="200">
        <f>IF(N158="sníž. přenesená",J158,0)</f>
        <v>0</v>
      </c>
      <c r="BI158" s="200">
        <f>IF(N158="nulová",J158,0)</f>
        <v>0</v>
      </c>
      <c r="BJ158" s="18" t="s">
        <v>80</v>
      </c>
      <c r="BK158" s="200">
        <f>ROUND(I158*H158,2)</f>
        <v>0</v>
      </c>
      <c r="BL158" s="18" t="s">
        <v>153</v>
      </c>
      <c r="BM158" s="199" t="s">
        <v>533</v>
      </c>
    </row>
    <row r="159" spans="1:65" s="2" customFormat="1" ht="11.25">
      <c r="A159" s="35"/>
      <c r="B159" s="36"/>
      <c r="C159" s="37"/>
      <c r="D159" s="201" t="s">
        <v>155</v>
      </c>
      <c r="E159" s="37"/>
      <c r="F159" s="202" t="s">
        <v>2843</v>
      </c>
      <c r="G159" s="37"/>
      <c r="H159" s="37"/>
      <c r="I159" s="109"/>
      <c r="J159" s="37"/>
      <c r="K159" s="37"/>
      <c r="L159" s="40"/>
      <c r="M159" s="203"/>
      <c r="N159" s="204"/>
      <c r="O159" s="65"/>
      <c r="P159" s="65"/>
      <c r="Q159" s="65"/>
      <c r="R159" s="65"/>
      <c r="S159" s="65"/>
      <c r="T159" s="66"/>
      <c r="U159" s="35"/>
      <c r="V159" s="35"/>
      <c r="W159" s="35"/>
      <c r="X159" s="35"/>
      <c r="Y159" s="35"/>
      <c r="Z159" s="35"/>
      <c r="AA159" s="35"/>
      <c r="AB159" s="35"/>
      <c r="AC159" s="35"/>
      <c r="AD159" s="35"/>
      <c r="AE159" s="35"/>
      <c r="AT159" s="18" t="s">
        <v>155</v>
      </c>
      <c r="AU159" s="18" t="s">
        <v>80</v>
      </c>
    </row>
    <row r="160" spans="1:65" s="12" customFormat="1" ht="25.9" customHeight="1">
      <c r="B160" s="172"/>
      <c r="C160" s="173"/>
      <c r="D160" s="174" t="s">
        <v>71</v>
      </c>
      <c r="E160" s="175" t="s">
        <v>2844</v>
      </c>
      <c r="F160" s="175" t="s">
        <v>2845</v>
      </c>
      <c r="G160" s="173"/>
      <c r="H160" s="173"/>
      <c r="I160" s="176"/>
      <c r="J160" s="177">
        <f>BK160</f>
        <v>0</v>
      </c>
      <c r="K160" s="173"/>
      <c r="L160" s="178"/>
      <c r="M160" s="179"/>
      <c r="N160" s="180"/>
      <c r="O160" s="180"/>
      <c r="P160" s="181">
        <f>SUM(P161:P162)</f>
        <v>0</v>
      </c>
      <c r="Q160" s="180"/>
      <c r="R160" s="181">
        <f>SUM(R161:R162)</f>
        <v>0</v>
      </c>
      <c r="S160" s="180"/>
      <c r="T160" s="182">
        <f>SUM(T161:T162)</f>
        <v>0</v>
      </c>
      <c r="AR160" s="183" t="s">
        <v>80</v>
      </c>
      <c r="AT160" s="184" t="s">
        <v>71</v>
      </c>
      <c r="AU160" s="184" t="s">
        <v>72</v>
      </c>
      <c r="AY160" s="183" t="s">
        <v>146</v>
      </c>
      <c r="BK160" s="185">
        <f>SUM(BK161:BK162)</f>
        <v>0</v>
      </c>
    </row>
    <row r="161" spans="1:65" s="2" customFormat="1" ht="24" customHeight="1">
      <c r="A161" s="35"/>
      <c r="B161" s="36"/>
      <c r="C161" s="188" t="s">
        <v>341</v>
      </c>
      <c r="D161" s="188" t="s">
        <v>148</v>
      </c>
      <c r="E161" s="189" t="s">
        <v>2846</v>
      </c>
      <c r="F161" s="190" t="s">
        <v>2847</v>
      </c>
      <c r="G161" s="191" t="s">
        <v>2585</v>
      </c>
      <c r="H161" s="192">
        <v>101</v>
      </c>
      <c r="I161" s="193"/>
      <c r="J161" s="194">
        <f>ROUND(I161*H161,2)</f>
        <v>0</v>
      </c>
      <c r="K161" s="190" t="s">
        <v>19</v>
      </c>
      <c r="L161" s="40"/>
      <c r="M161" s="195" t="s">
        <v>19</v>
      </c>
      <c r="N161" s="196" t="s">
        <v>43</v>
      </c>
      <c r="O161" s="65"/>
      <c r="P161" s="197">
        <f>O161*H161</f>
        <v>0</v>
      </c>
      <c r="Q161" s="197">
        <v>0</v>
      </c>
      <c r="R161" s="197">
        <f>Q161*H161</f>
        <v>0</v>
      </c>
      <c r="S161" s="197">
        <v>0</v>
      </c>
      <c r="T161" s="198">
        <f>S161*H161</f>
        <v>0</v>
      </c>
      <c r="U161" s="35"/>
      <c r="V161" s="35"/>
      <c r="W161" s="35"/>
      <c r="X161" s="35"/>
      <c r="Y161" s="35"/>
      <c r="Z161" s="35"/>
      <c r="AA161" s="35"/>
      <c r="AB161" s="35"/>
      <c r="AC161" s="35"/>
      <c r="AD161" s="35"/>
      <c r="AE161" s="35"/>
      <c r="AR161" s="199" t="s">
        <v>153</v>
      </c>
      <c r="AT161" s="199" t="s">
        <v>148</v>
      </c>
      <c r="AU161" s="199" t="s">
        <v>80</v>
      </c>
      <c r="AY161" s="18" t="s">
        <v>146</v>
      </c>
      <c r="BE161" s="200">
        <f>IF(N161="základní",J161,0)</f>
        <v>0</v>
      </c>
      <c r="BF161" s="200">
        <f>IF(N161="snížená",J161,0)</f>
        <v>0</v>
      </c>
      <c r="BG161" s="200">
        <f>IF(N161="zákl. přenesená",J161,0)</f>
        <v>0</v>
      </c>
      <c r="BH161" s="200">
        <f>IF(N161="sníž. přenesená",J161,0)</f>
        <v>0</v>
      </c>
      <c r="BI161" s="200">
        <f>IF(N161="nulová",J161,0)</f>
        <v>0</v>
      </c>
      <c r="BJ161" s="18" t="s">
        <v>80</v>
      </c>
      <c r="BK161" s="200">
        <f>ROUND(I161*H161,2)</f>
        <v>0</v>
      </c>
      <c r="BL161" s="18" t="s">
        <v>153</v>
      </c>
      <c r="BM161" s="199" t="s">
        <v>545</v>
      </c>
    </row>
    <row r="162" spans="1:65" s="2" customFormat="1" ht="19.5">
      <c r="A162" s="35"/>
      <c r="B162" s="36"/>
      <c r="C162" s="37"/>
      <c r="D162" s="201" t="s">
        <v>155</v>
      </c>
      <c r="E162" s="37"/>
      <c r="F162" s="202" t="s">
        <v>2847</v>
      </c>
      <c r="G162" s="37"/>
      <c r="H162" s="37"/>
      <c r="I162" s="109"/>
      <c r="J162" s="37"/>
      <c r="K162" s="37"/>
      <c r="L162" s="40"/>
      <c r="M162" s="203"/>
      <c r="N162" s="204"/>
      <c r="O162" s="65"/>
      <c r="P162" s="65"/>
      <c r="Q162" s="65"/>
      <c r="R162" s="65"/>
      <c r="S162" s="65"/>
      <c r="T162" s="66"/>
      <c r="U162" s="35"/>
      <c r="V162" s="35"/>
      <c r="W162" s="35"/>
      <c r="X162" s="35"/>
      <c r="Y162" s="35"/>
      <c r="Z162" s="35"/>
      <c r="AA162" s="35"/>
      <c r="AB162" s="35"/>
      <c r="AC162" s="35"/>
      <c r="AD162" s="35"/>
      <c r="AE162" s="35"/>
      <c r="AT162" s="18" t="s">
        <v>155</v>
      </c>
      <c r="AU162" s="18" t="s">
        <v>80</v>
      </c>
    </row>
    <row r="163" spans="1:65" s="12" customFormat="1" ht="25.9" customHeight="1">
      <c r="B163" s="172"/>
      <c r="C163" s="173"/>
      <c r="D163" s="174" t="s">
        <v>71</v>
      </c>
      <c r="E163" s="175" t="s">
        <v>2848</v>
      </c>
      <c r="F163" s="175" t="s">
        <v>2849</v>
      </c>
      <c r="G163" s="173"/>
      <c r="H163" s="173"/>
      <c r="I163" s="176"/>
      <c r="J163" s="177">
        <f>BK163</f>
        <v>0</v>
      </c>
      <c r="K163" s="173"/>
      <c r="L163" s="178"/>
      <c r="M163" s="179"/>
      <c r="N163" s="180"/>
      <c r="O163" s="180"/>
      <c r="P163" s="181">
        <f>SUM(P164:P185)</f>
        <v>0</v>
      </c>
      <c r="Q163" s="180"/>
      <c r="R163" s="181">
        <f>SUM(R164:R185)</f>
        <v>0</v>
      </c>
      <c r="S163" s="180"/>
      <c r="T163" s="182">
        <f>SUM(T164:T185)</f>
        <v>0</v>
      </c>
      <c r="AR163" s="183" t="s">
        <v>80</v>
      </c>
      <c r="AT163" s="184" t="s">
        <v>71</v>
      </c>
      <c r="AU163" s="184" t="s">
        <v>72</v>
      </c>
      <c r="AY163" s="183" t="s">
        <v>146</v>
      </c>
      <c r="BK163" s="185">
        <f>SUM(BK164:BK185)</f>
        <v>0</v>
      </c>
    </row>
    <row r="164" spans="1:65" s="2" customFormat="1" ht="24" customHeight="1">
      <c r="A164" s="35"/>
      <c r="B164" s="36"/>
      <c r="C164" s="188" t="s">
        <v>347</v>
      </c>
      <c r="D164" s="188" t="s">
        <v>148</v>
      </c>
      <c r="E164" s="189" t="s">
        <v>2850</v>
      </c>
      <c r="F164" s="190" t="s">
        <v>2851</v>
      </c>
      <c r="G164" s="191" t="s">
        <v>2585</v>
      </c>
      <c r="H164" s="192">
        <v>63</v>
      </c>
      <c r="I164" s="193"/>
      <c r="J164" s="194">
        <f>ROUND(I164*H164,2)</f>
        <v>0</v>
      </c>
      <c r="K164" s="190" t="s">
        <v>19</v>
      </c>
      <c r="L164" s="40"/>
      <c r="M164" s="195" t="s">
        <v>19</v>
      </c>
      <c r="N164" s="196" t="s">
        <v>43</v>
      </c>
      <c r="O164" s="65"/>
      <c r="P164" s="197">
        <f>O164*H164</f>
        <v>0</v>
      </c>
      <c r="Q164" s="197">
        <v>0</v>
      </c>
      <c r="R164" s="197">
        <f>Q164*H164</f>
        <v>0</v>
      </c>
      <c r="S164" s="197">
        <v>0</v>
      </c>
      <c r="T164" s="198">
        <f>S164*H164</f>
        <v>0</v>
      </c>
      <c r="U164" s="35"/>
      <c r="V164" s="35"/>
      <c r="W164" s="35"/>
      <c r="X164" s="35"/>
      <c r="Y164" s="35"/>
      <c r="Z164" s="35"/>
      <c r="AA164" s="35"/>
      <c r="AB164" s="35"/>
      <c r="AC164" s="35"/>
      <c r="AD164" s="35"/>
      <c r="AE164" s="35"/>
      <c r="AR164" s="199" t="s">
        <v>153</v>
      </c>
      <c r="AT164" s="199" t="s">
        <v>148</v>
      </c>
      <c r="AU164" s="199" t="s">
        <v>80</v>
      </c>
      <c r="AY164" s="18" t="s">
        <v>146</v>
      </c>
      <c r="BE164" s="200">
        <f>IF(N164="základní",J164,0)</f>
        <v>0</v>
      </c>
      <c r="BF164" s="200">
        <f>IF(N164="snížená",J164,0)</f>
        <v>0</v>
      </c>
      <c r="BG164" s="200">
        <f>IF(N164="zákl. přenesená",J164,0)</f>
        <v>0</v>
      </c>
      <c r="BH164" s="200">
        <f>IF(N164="sníž. přenesená",J164,0)</f>
        <v>0</v>
      </c>
      <c r="BI164" s="200">
        <f>IF(N164="nulová",J164,0)</f>
        <v>0</v>
      </c>
      <c r="BJ164" s="18" t="s">
        <v>80</v>
      </c>
      <c r="BK164" s="200">
        <f>ROUND(I164*H164,2)</f>
        <v>0</v>
      </c>
      <c r="BL164" s="18" t="s">
        <v>153</v>
      </c>
      <c r="BM164" s="199" t="s">
        <v>555</v>
      </c>
    </row>
    <row r="165" spans="1:65" s="2" customFormat="1" ht="19.5">
      <c r="A165" s="35"/>
      <c r="B165" s="36"/>
      <c r="C165" s="37"/>
      <c r="D165" s="201" t="s">
        <v>155</v>
      </c>
      <c r="E165" s="37"/>
      <c r="F165" s="202" t="s">
        <v>2852</v>
      </c>
      <c r="G165" s="37"/>
      <c r="H165" s="37"/>
      <c r="I165" s="109"/>
      <c r="J165" s="37"/>
      <c r="K165" s="37"/>
      <c r="L165" s="40"/>
      <c r="M165" s="203"/>
      <c r="N165" s="204"/>
      <c r="O165" s="65"/>
      <c r="P165" s="65"/>
      <c r="Q165" s="65"/>
      <c r="R165" s="65"/>
      <c r="S165" s="65"/>
      <c r="T165" s="66"/>
      <c r="U165" s="35"/>
      <c r="V165" s="35"/>
      <c r="W165" s="35"/>
      <c r="X165" s="35"/>
      <c r="Y165" s="35"/>
      <c r="Z165" s="35"/>
      <c r="AA165" s="35"/>
      <c r="AB165" s="35"/>
      <c r="AC165" s="35"/>
      <c r="AD165" s="35"/>
      <c r="AE165" s="35"/>
      <c r="AT165" s="18" t="s">
        <v>155</v>
      </c>
      <c r="AU165" s="18" t="s">
        <v>80</v>
      </c>
    </row>
    <row r="166" spans="1:65" s="2" customFormat="1" ht="24" customHeight="1">
      <c r="A166" s="35"/>
      <c r="B166" s="36"/>
      <c r="C166" s="188" t="s">
        <v>354</v>
      </c>
      <c r="D166" s="188" t="s">
        <v>148</v>
      </c>
      <c r="E166" s="189" t="s">
        <v>2853</v>
      </c>
      <c r="F166" s="190" t="s">
        <v>2854</v>
      </c>
      <c r="G166" s="191" t="s">
        <v>2585</v>
      </c>
      <c r="H166" s="192">
        <v>10</v>
      </c>
      <c r="I166" s="193"/>
      <c r="J166" s="194">
        <f>ROUND(I166*H166,2)</f>
        <v>0</v>
      </c>
      <c r="K166" s="190" t="s">
        <v>19</v>
      </c>
      <c r="L166" s="40"/>
      <c r="M166" s="195" t="s">
        <v>19</v>
      </c>
      <c r="N166" s="196" t="s">
        <v>43</v>
      </c>
      <c r="O166" s="65"/>
      <c r="P166" s="197">
        <f>O166*H166</f>
        <v>0</v>
      </c>
      <c r="Q166" s="197">
        <v>0</v>
      </c>
      <c r="R166" s="197">
        <f>Q166*H166</f>
        <v>0</v>
      </c>
      <c r="S166" s="197">
        <v>0</v>
      </c>
      <c r="T166" s="198">
        <f>S166*H166</f>
        <v>0</v>
      </c>
      <c r="U166" s="35"/>
      <c r="V166" s="35"/>
      <c r="W166" s="35"/>
      <c r="X166" s="35"/>
      <c r="Y166" s="35"/>
      <c r="Z166" s="35"/>
      <c r="AA166" s="35"/>
      <c r="AB166" s="35"/>
      <c r="AC166" s="35"/>
      <c r="AD166" s="35"/>
      <c r="AE166" s="35"/>
      <c r="AR166" s="199" t="s">
        <v>153</v>
      </c>
      <c r="AT166" s="199" t="s">
        <v>148</v>
      </c>
      <c r="AU166" s="199" t="s">
        <v>80</v>
      </c>
      <c r="AY166" s="18" t="s">
        <v>146</v>
      </c>
      <c r="BE166" s="200">
        <f>IF(N166="základní",J166,0)</f>
        <v>0</v>
      </c>
      <c r="BF166" s="200">
        <f>IF(N166="snížená",J166,0)</f>
        <v>0</v>
      </c>
      <c r="BG166" s="200">
        <f>IF(N166="zákl. přenesená",J166,0)</f>
        <v>0</v>
      </c>
      <c r="BH166" s="200">
        <f>IF(N166="sníž. přenesená",J166,0)</f>
        <v>0</v>
      </c>
      <c r="BI166" s="200">
        <f>IF(N166="nulová",J166,0)</f>
        <v>0</v>
      </c>
      <c r="BJ166" s="18" t="s">
        <v>80</v>
      </c>
      <c r="BK166" s="200">
        <f>ROUND(I166*H166,2)</f>
        <v>0</v>
      </c>
      <c r="BL166" s="18" t="s">
        <v>153</v>
      </c>
      <c r="BM166" s="199" t="s">
        <v>566</v>
      </c>
    </row>
    <row r="167" spans="1:65" s="2" customFormat="1" ht="19.5">
      <c r="A167" s="35"/>
      <c r="B167" s="36"/>
      <c r="C167" s="37"/>
      <c r="D167" s="201" t="s">
        <v>155</v>
      </c>
      <c r="E167" s="37"/>
      <c r="F167" s="202" t="s">
        <v>2855</v>
      </c>
      <c r="G167" s="37"/>
      <c r="H167" s="37"/>
      <c r="I167" s="109"/>
      <c r="J167" s="37"/>
      <c r="K167" s="37"/>
      <c r="L167" s="40"/>
      <c r="M167" s="203"/>
      <c r="N167" s="204"/>
      <c r="O167" s="65"/>
      <c r="P167" s="65"/>
      <c r="Q167" s="65"/>
      <c r="R167" s="65"/>
      <c r="S167" s="65"/>
      <c r="T167" s="66"/>
      <c r="U167" s="35"/>
      <c r="V167" s="35"/>
      <c r="W167" s="35"/>
      <c r="X167" s="35"/>
      <c r="Y167" s="35"/>
      <c r="Z167" s="35"/>
      <c r="AA167" s="35"/>
      <c r="AB167" s="35"/>
      <c r="AC167" s="35"/>
      <c r="AD167" s="35"/>
      <c r="AE167" s="35"/>
      <c r="AT167" s="18" t="s">
        <v>155</v>
      </c>
      <c r="AU167" s="18" t="s">
        <v>80</v>
      </c>
    </row>
    <row r="168" spans="1:65" s="2" customFormat="1" ht="24" customHeight="1">
      <c r="A168" s="35"/>
      <c r="B168" s="36"/>
      <c r="C168" s="188" t="s">
        <v>359</v>
      </c>
      <c r="D168" s="188" t="s">
        <v>148</v>
      </c>
      <c r="E168" s="189" t="s">
        <v>2856</v>
      </c>
      <c r="F168" s="190" t="s">
        <v>2857</v>
      </c>
      <c r="G168" s="191" t="s">
        <v>2585</v>
      </c>
      <c r="H168" s="192">
        <v>38</v>
      </c>
      <c r="I168" s="193"/>
      <c r="J168" s="194">
        <f>ROUND(I168*H168,2)</f>
        <v>0</v>
      </c>
      <c r="K168" s="190" t="s">
        <v>19</v>
      </c>
      <c r="L168" s="40"/>
      <c r="M168" s="195" t="s">
        <v>19</v>
      </c>
      <c r="N168" s="196" t="s">
        <v>43</v>
      </c>
      <c r="O168" s="65"/>
      <c r="P168" s="197">
        <f>O168*H168</f>
        <v>0</v>
      </c>
      <c r="Q168" s="197">
        <v>0</v>
      </c>
      <c r="R168" s="197">
        <f>Q168*H168</f>
        <v>0</v>
      </c>
      <c r="S168" s="197">
        <v>0</v>
      </c>
      <c r="T168" s="198">
        <f>S168*H168</f>
        <v>0</v>
      </c>
      <c r="U168" s="35"/>
      <c r="V168" s="35"/>
      <c r="W168" s="35"/>
      <c r="X168" s="35"/>
      <c r="Y168" s="35"/>
      <c r="Z168" s="35"/>
      <c r="AA168" s="35"/>
      <c r="AB168" s="35"/>
      <c r="AC168" s="35"/>
      <c r="AD168" s="35"/>
      <c r="AE168" s="35"/>
      <c r="AR168" s="199" t="s">
        <v>153</v>
      </c>
      <c r="AT168" s="199" t="s">
        <v>148</v>
      </c>
      <c r="AU168" s="199" t="s">
        <v>80</v>
      </c>
      <c r="AY168" s="18" t="s">
        <v>146</v>
      </c>
      <c r="BE168" s="200">
        <f>IF(N168="základní",J168,0)</f>
        <v>0</v>
      </c>
      <c r="BF168" s="200">
        <f>IF(N168="snížená",J168,0)</f>
        <v>0</v>
      </c>
      <c r="BG168" s="200">
        <f>IF(N168="zákl. přenesená",J168,0)</f>
        <v>0</v>
      </c>
      <c r="BH168" s="200">
        <f>IF(N168="sníž. přenesená",J168,0)</f>
        <v>0</v>
      </c>
      <c r="BI168" s="200">
        <f>IF(N168="nulová",J168,0)</f>
        <v>0</v>
      </c>
      <c r="BJ168" s="18" t="s">
        <v>80</v>
      </c>
      <c r="BK168" s="200">
        <f>ROUND(I168*H168,2)</f>
        <v>0</v>
      </c>
      <c r="BL168" s="18" t="s">
        <v>153</v>
      </c>
      <c r="BM168" s="199" t="s">
        <v>579</v>
      </c>
    </row>
    <row r="169" spans="1:65" s="2" customFormat="1" ht="19.5">
      <c r="A169" s="35"/>
      <c r="B169" s="36"/>
      <c r="C169" s="37"/>
      <c r="D169" s="201" t="s">
        <v>155</v>
      </c>
      <c r="E169" s="37"/>
      <c r="F169" s="202" t="s">
        <v>2858</v>
      </c>
      <c r="G169" s="37"/>
      <c r="H169" s="37"/>
      <c r="I169" s="109"/>
      <c r="J169" s="37"/>
      <c r="K169" s="37"/>
      <c r="L169" s="40"/>
      <c r="M169" s="203"/>
      <c r="N169" s="204"/>
      <c r="O169" s="65"/>
      <c r="P169" s="65"/>
      <c r="Q169" s="65"/>
      <c r="R169" s="65"/>
      <c r="S169" s="65"/>
      <c r="T169" s="66"/>
      <c r="U169" s="35"/>
      <c r="V169" s="35"/>
      <c r="W169" s="35"/>
      <c r="X169" s="35"/>
      <c r="Y169" s="35"/>
      <c r="Z169" s="35"/>
      <c r="AA169" s="35"/>
      <c r="AB169" s="35"/>
      <c r="AC169" s="35"/>
      <c r="AD169" s="35"/>
      <c r="AE169" s="35"/>
      <c r="AT169" s="18" t="s">
        <v>155</v>
      </c>
      <c r="AU169" s="18" t="s">
        <v>80</v>
      </c>
    </row>
    <row r="170" spans="1:65" s="2" customFormat="1" ht="36" customHeight="1">
      <c r="A170" s="35"/>
      <c r="B170" s="36"/>
      <c r="C170" s="188" t="s">
        <v>366</v>
      </c>
      <c r="D170" s="188" t="s">
        <v>148</v>
      </c>
      <c r="E170" s="189" t="s">
        <v>2859</v>
      </c>
      <c r="F170" s="190" t="s">
        <v>2860</v>
      </c>
      <c r="G170" s="191" t="s">
        <v>464</v>
      </c>
      <c r="H170" s="192">
        <v>6</v>
      </c>
      <c r="I170" s="193"/>
      <c r="J170" s="194">
        <f>ROUND(I170*H170,2)</f>
        <v>0</v>
      </c>
      <c r="K170" s="190" t="s">
        <v>19</v>
      </c>
      <c r="L170" s="40"/>
      <c r="M170" s="195" t="s">
        <v>19</v>
      </c>
      <c r="N170" s="196" t="s">
        <v>43</v>
      </c>
      <c r="O170" s="65"/>
      <c r="P170" s="197">
        <f>O170*H170</f>
        <v>0</v>
      </c>
      <c r="Q170" s="197">
        <v>0</v>
      </c>
      <c r="R170" s="197">
        <f>Q170*H170</f>
        <v>0</v>
      </c>
      <c r="S170" s="197">
        <v>0</v>
      </c>
      <c r="T170" s="198">
        <f>S170*H170</f>
        <v>0</v>
      </c>
      <c r="U170" s="35"/>
      <c r="V170" s="35"/>
      <c r="W170" s="35"/>
      <c r="X170" s="35"/>
      <c r="Y170" s="35"/>
      <c r="Z170" s="35"/>
      <c r="AA170" s="35"/>
      <c r="AB170" s="35"/>
      <c r="AC170" s="35"/>
      <c r="AD170" s="35"/>
      <c r="AE170" s="35"/>
      <c r="AR170" s="199" t="s">
        <v>153</v>
      </c>
      <c r="AT170" s="199" t="s">
        <v>148</v>
      </c>
      <c r="AU170" s="199" t="s">
        <v>80</v>
      </c>
      <c r="AY170" s="18" t="s">
        <v>146</v>
      </c>
      <c r="BE170" s="200">
        <f>IF(N170="základní",J170,0)</f>
        <v>0</v>
      </c>
      <c r="BF170" s="200">
        <f>IF(N170="snížená",J170,0)</f>
        <v>0</v>
      </c>
      <c r="BG170" s="200">
        <f>IF(N170="zákl. přenesená",J170,0)</f>
        <v>0</v>
      </c>
      <c r="BH170" s="200">
        <f>IF(N170="sníž. přenesená",J170,0)</f>
        <v>0</v>
      </c>
      <c r="BI170" s="200">
        <f>IF(N170="nulová",J170,0)</f>
        <v>0</v>
      </c>
      <c r="BJ170" s="18" t="s">
        <v>80</v>
      </c>
      <c r="BK170" s="200">
        <f>ROUND(I170*H170,2)</f>
        <v>0</v>
      </c>
      <c r="BL170" s="18" t="s">
        <v>153</v>
      </c>
      <c r="BM170" s="199" t="s">
        <v>593</v>
      </c>
    </row>
    <row r="171" spans="1:65" s="2" customFormat="1" ht="29.25">
      <c r="A171" s="35"/>
      <c r="B171" s="36"/>
      <c r="C171" s="37"/>
      <c r="D171" s="201" t="s">
        <v>155</v>
      </c>
      <c r="E171" s="37"/>
      <c r="F171" s="202" t="s">
        <v>2861</v>
      </c>
      <c r="G171" s="37"/>
      <c r="H171" s="37"/>
      <c r="I171" s="109"/>
      <c r="J171" s="37"/>
      <c r="K171" s="37"/>
      <c r="L171" s="40"/>
      <c r="M171" s="203"/>
      <c r="N171" s="204"/>
      <c r="O171" s="65"/>
      <c r="P171" s="65"/>
      <c r="Q171" s="65"/>
      <c r="R171" s="65"/>
      <c r="S171" s="65"/>
      <c r="T171" s="66"/>
      <c r="U171" s="35"/>
      <c r="V171" s="35"/>
      <c r="W171" s="35"/>
      <c r="X171" s="35"/>
      <c r="Y171" s="35"/>
      <c r="Z171" s="35"/>
      <c r="AA171" s="35"/>
      <c r="AB171" s="35"/>
      <c r="AC171" s="35"/>
      <c r="AD171" s="35"/>
      <c r="AE171" s="35"/>
      <c r="AT171" s="18" t="s">
        <v>155</v>
      </c>
      <c r="AU171" s="18" t="s">
        <v>80</v>
      </c>
    </row>
    <row r="172" spans="1:65" s="2" customFormat="1" ht="36" customHeight="1">
      <c r="A172" s="35"/>
      <c r="B172" s="36"/>
      <c r="C172" s="188" t="s">
        <v>373</v>
      </c>
      <c r="D172" s="188" t="s">
        <v>148</v>
      </c>
      <c r="E172" s="189" t="s">
        <v>2862</v>
      </c>
      <c r="F172" s="190" t="s">
        <v>2863</v>
      </c>
      <c r="G172" s="191" t="s">
        <v>464</v>
      </c>
      <c r="H172" s="192">
        <v>320</v>
      </c>
      <c r="I172" s="193"/>
      <c r="J172" s="194">
        <f>ROUND(I172*H172,2)</f>
        <v>0</v>
      </c>
      <c r="K172" s="190" t="s">
        <v>19</v>
      </c>
      <c r="L172" s="40"/>
      <c r="M172" s="195" t="s">
        <v>19</v>
      </c>
      <c r="N172" s="196" t="s">
        <v>43</v>
      </c>
      <c r="O172" s="65"/>
      <c r="P172" s="197">
        <f>O172*H172</f>
        <v>0</v>
      </c>
      <c r="Q172" s="197">
        <v>0</v>
      </c>
      <c r="R172" s="197">
        <f>Q172*H172</f>
        <v>0</v>
      </c>
      <c r="S172" s="197">
        <v>0</v>
      </c>
      <c r="T172" s="198">
        <f>S172*H172</f>
        <v>0</v>
      </c>
      <c r="U172" s="35"/>
      <c r="V172" s="35"/>
      <c r="W172" s="35"/>
      <c r="X172" s="35"/>
      <c r="Y172" s="35"/>
      <c r="Z172" s="35"/>
      <c r="AA172" s="35"/>
      <c r="AB172" s="35"/>
      <c r="AC172" s="35"/>
      <c r="AD172" s="35"/>
      <c r="AE172" s="35"/>
      <c r="AR172" s="199" t="s">
        <v>153</v>
      </c>
      <c r="AT172" s="199" t="s">
        <v>148</v>
      </c>
      <c r="AU172" s="199" t="s">
        <v>80</v>
      </c>
      <c r="AY172" s="18" t="s">
        <v>146</v>
      </c>
      <c r="BE172" s="200">
        <f>IF(N172="základní",J172,0)</f>
        <v>0</v>
      </c>
      <c r="BF172" s="200">
        <f>IF(N172="snížená",J172,0)</f>
        <v>0</v>
      </c>
      <c r="BG172" s="200">
        <f>IF(N172="zákl. přenesená",J172,0)</f>
        <v>0</v>
      </c>
      <c r="BH172" s="200">
        <f>IF(N172="sníž. přenesená",J172,0)</f>
        <v>0</v>
      </c>
      <c r="BI172" s="200">
        <f>IF(N172="nulová",J172,0)</f>
        <v>0</v>
      </c>
      <c r="BJ172" s="18" t="s">
        <v>80</v>
      </c>
      <c r="BK172" s="200">
        <f>ROUND(I172*H172,2)</f>
        <v>0</v>
      </c>
      <c r="BL172" s="18" t="s">
        <v>153</v>
      </c>
      <c r="BM172" s="199" t="s">
        <v>606</v>
      </c>
    </row>
    <row r="173" spans="1:65" s="2" customFormat="1" ht="29.25">
      <c r="A173" s="35"/>
      <c r="B173" s="36"/>
      <c r="C173" s="37"/>
      <c r="D173" s="201" t="s">
        <v>155</v>
      </c>
      <c r="E173" s="37"/>
      <c r="F173" s="202" t="s">
        <v>2864</v>
      </c>
      <c r="G173" s="37"/>
      <c r="H173" s="37"/>
      <c r="I173" s="109"/>
      <c r="J173" s="37"/>
      <c r="K173" s="37"/>
      <c r="L173" s="40"/>
      <c r="M173" s="203"/>
      <c r="N173" s="204"/>
      <c r="O173" s="65"/>
      <c r="P173" s="65"/>
      <c r="Q173" s="65"/>
      <c r="R173" s="65"/>
      <c r="S173" s="65"/>
      <c r="T173" s="66"/>
      <c r="U173" s="35"/>
      <c r="V173" s="35"/>
      <c r="W173" s="35"/>
      <c r="X173" s="35"/>
      <c r="Y173" s="35"/>
      <c r="Z173" s="35"/>
      <c r="AA173" s="35"/>
      <c r="AB173" s="35"/>
      <c r="AC173" s="35"/>
      <c r="AD173" s="35"/>
      <c r="AE173" s="35"/>
      <c r="AT173" s="18" t="s">
        <v>155</v>
      </c>
      <c r="AU173" s="18" t="s">
        <v>80</v>
      </c>
    </row>
    <row r="174" spans="1:65" s="2" customFormat="1" ht="16.5" customHeight="1">
      <c r="A174" s="35"/>
      <c r="B174" s="36"/>
      <c r="C174" s="188" t="s">
        <v>380</v>
      </c>
      <c r="D174" s="188" t="s">
        <v>148</v>
      </c>
      <c r="E174" s="189" t="s">
        <v>2865</v>
      </c>
      <c r="F174" s="190" t="s">
        <v>2866</v>
      </c>
      <c r="G174" s="191" t="s">
        <v>464</v>
      </c>
      <c r="H174" s="192">
        <v>5</v>
      </c>
      <c r="I174" s="193"/>
      <c r="J174" s="194">
        <f>ROUND(I174*H174,2)</f>
        <v>0</v>
      </c>
      <c r="K174" s="190" t="s">
        <v>19</v>
      </c>
      <c r="L174" s="40"/>
      <c r="M174" s="195" t="s">
        <v>19</v>
      </c>
      <c r="N174" s="196" t="s">
        <v>43</v>
      </c>
      <c r="O174" s="65"/>
      <c r="P174" s="197">
        <f>O174*H174</f>
        <v>0</v>
      </c>
      <c r="Q174" s="197">
        <v>0</v>
      </c>
      <c r="R174" s="197">
        <f>Q174*H174</f>
        <v>0</v>
      </c>
      <c r="S174" s="197">
        <v>0</v>
      </c>
      <c r="T174" s="198">
        <f>S174*H174</f>
        <v>0</v>
      </c>
      <c r="U174" s="35"/>
      <c r="V174" s="35"/>
      <c r="W174" s="35"/>
      <c r="X174" s="35"/>
      <c r="Y174" s="35"/>
      <c r="Z174" s="35"/>
      <c r="AA174" s="35"/>
      <c r="AB174" s="35"/>
      <c r="AC174" s="35"/>
      <c r="AD174" s="35"/>
      <c r="AE174" s="35"/>
      <c r="AR174" s="199" t="s">
        <v>153</v>
      </c>
      <c r="AT174" s="199" t="s">
        <v>148</v>
      </c>
      <c r="AU174" s="199" t="s">
        <v>80</v>
      </c>
      <c r="AY174" s="18" t="s">
        <v>146</v>
      </c>
      <c r="BE174" s="200">
        <f>IF(N174="základní",J174,0)</f>
        <v>0</v>
      </c>
      <c r="BF174" s="200">
        <f>IF(N174="snížená",J174,0)</f>
        <v>0</v>
      </c>
      <c r="BG174" s="200">
        <f>IF(N174="zákl. přenesená",J174,0)</f>
        <v>0</v>
      </c>
      <c r="BH174" s="200">
        <f>IF(N174="sníž. přenesená",J174,0)</f>
        <v>0</v>
      </c>
      <c r="BI174" s="200">
        <f>IF(N174="nulová",J174,0)</f>
        <v>0</v>
      </c>
      <c r="BJ174" s="18" t="s">
        <v>80</v>
      </c>
      <c r="BK174" s="200">
        <f>ROUND(I174*H174,2)</f>
        <v>0</v>
      </c>
      <c r="BL174" s="18" t="s">
        <v>153</v>
      </c>
      <c r="BM174" s="199" t="s">
        <v>617</v>
      </c>
    </row>
    <row r="175" spans="1:65" s="2" customFormat="1" ht="11.25">
      <c r="A175" s="35"/>
      <c r="B175" s="36"/>
      <c r="C175" s="37"/>
      <c r="D175" s="201" t="s">
        <v>155</v>
      </c>
      <c r="E175" s="37"/>
      <c r="F175" s="202" t="s">
        <v>2866</v>
      </c>
      <c r="G175" s="37"/>
      <c r="H175" s="37"/>
      <c r="I175" s="109"/>
      <c r="J175" s="37"/>
      <c r="K175" s="37"/>
      <c r="L175" s="40"/>
      <c r="M175" s="203"/>
      <c r="N175" s="204"/>
      <c r="O175" s="65"/>
      <c r="P175" s="65"/>
      <c r="Q175" s="65"/>
      <c r="R175" s="65"/>
      <c r="S175" s="65"/>
      <c r="T175" s="66"/>
      <c r="U175" s="35"/>
      <c r="V175" s="35"/>
      <c r="W175" s="35"/>
      <c r="X175" s="35"/>
      <c r="Y175" s="35"/>
      <c r="Z175" s="35"/>
      <c r="AA175" s="35"/>
      <c r="AB175" s="35"/>
      <c r="AC175" s="35"/>
      <c r="AD175" s="35"/>
      <c r="AE175" s="35"/>
      <c r="AT175" s="18" t="s">
        <v>155</v>
      </c>
      <c r="AU175" s="18" t="s">
        <v>80</v>
      </c>
    </row>
    <row r="176" spans="1:65" s="2" customFormat="1" ht="16.5" customHeight="1">
      <c r="A176" s="35"/>
      <c r="B176" s="36"/>
      <c r="C176" s="188" t="s">
        <v>390</v>
      </c>
      <c r="D176" s="188" t="s">
        <v>148</v>
      </c>
      <c r="E176" s="189" t="s">
        <v>2867</v>
      </c>
      <c r="F176" s="190" t="s">
        <v>2868</v>
      </c>
      <c r="G176" s="191" t="s">
        <v>464</v>
      </c>
      <c r="H176" s="192">
        <v>25</v>
      </c>
      <c r="I176" s="193"/>
      <c r="J176" s="194">
        <f>ROUND(I176*H176,2)</f>
        <v>0</v>
      </c>
      <c r="K176" s="190" t="s">
        <v>19</v>
      </c>
      <c r="L176" s="40"/>
      <c r="M176" s="195" t="s">
        <v>19</v>
      </c>
      <c r="N176" s="196" t="s">
        <v>43</v>
      </c>
      <c r="O176" s="65"/>
      <c r="P176" s="197">
        <f>O176*H176</f>
        <v>0</v>
      </c>
      <c r="Q176" s="197">
        <v>0</v>
      </c>
      <c r="R176" s="197">
        <f>Q176*H176</f>
        <v>0</v>
      </c>
      <c r="S176" s="197">
        <v>0</v>
      </c>
      <c r="T176" s="198">
        <f>S176*H176</f>
        <v>0</v>
      </c>
      <c r="U176" s="35"/>
      <c r="V176" s="35"/>
      <c r="W176" s="35"/>
      <c r="X176" s="35"/>
      <c r="Y176" s="35"/>
      <c r="Z176" s="35"/>
      <c r="AA176" s="35"/>
      <c r="AB176" s="35"/>
      <c r="AC176" s="35"/>
      <c r="AD176" s="35"/>
      <c r="AE176" s="35"/>
      <c r="AR176" s="199" t="s">
        <v>153</v>
      </c>
      <c r="AT176" s="199" t="s">
        <v>148</v>
      </c>
      <c r="AU176" s="199" t="s">
        <v>80</v>
      </c>
      <c r="AY176" s="18" t="s">
        <v>146</v>
      </c>
      <c r="BE176" s="200">
        <f>IF(N176="základní",J176,0)</f>
        <v>0</v>
      </c>
      <c r="BF176" s="200">
        <f>IF(N176="snížená",J176,0)</f>
        <v>0</v>
      </c>
      <c r="BG176" s="200">
        <f>IF(N176="zákl. přenesená",J176,0)</f>
        <v>0</v>
      </c>
      <c r="BH176" s="200">
        <f>IF(N176="sníž. přenesená",J176,0)</f>
        <v>0</v>
      </c>
      <c r="BI176" s="200">
        <f>IF(N176="nulová",J176,0)</f>
        <v>0</v>
      </c>
      <c r="BJ176" s="18" t="s">
        <v>80</v>
      </c>
      <c r="BK176" s="200">
        <f>ROUND(I176*H176,2)</f>
        <v>0</v>
      </c>
      <c r="BL176" s="18" t="s">
        <v>153</v>
      </c>
      <c r="BM176" s="199" t="s">
        <v>630</v>
      </c>
    </row>
    <row r="177" spans="1:65" s="2" customFormat="1" ht="11.25">
      <c r="A177" s="35"/>
      <c r="B177" s="36"/>
      <c r="C177" s="37"/>
      <c r="D177" s="201" t="s">
        <v>155</v>
      </c>
      <c r="E177" s="37"/>
      <c r="F177" s="202" t="s">
        <v>2868</v>
      </c>
      <c r="G177" s="37"/>
      <c r="H177" s="37"/>
      <c r="I177" s="109"/>
      <c r="J177" s="37"/>
      <c r="K177" s="37"/>
      <c r="L177" s="40"/>
      <c r="M177" s="203"/>
      <c r="N177" s="204"/>
      <c r="O177" s="65"/>
      <c r="P177" s="65"/>
      <c r="Q177" s="65"/>
      <c r="R177" s="65"/>
      <c r="S177" s="65"/>
      <c r="T177" s="66"/>
      <c r="U177" s="35"/>
      <c r="V177" s="35"/>
      <c r="W177" s="35"/>
      <c r="X177" s="35"/>
      <c r="Y177" s="35"/>
      <c r="Z177" s="35"/>
      <c r="AA177" s="35"/>
      <c r="AB177" s="35"/>
      <c r="AC177" s="35"/>
      <c r="AD177" s="35"/>
      <c r="AE177" s="35"/>
      <c r="AT177" s="18" t="s">
        <v>155</v>
      </c>
      <c r="AU177" s="18" t="s">
        <v>80</v>
      </c>
    </row>
    <row r="178" spans="1:65" s="2" customFormat="1" ht="16.5" customHeight="1">
      <c r="A178" s="35"/>
      <c r="B178" s="36"/>
      <c r="C178" s="188" t="s">
        <v>396</v>
      </c>
      <c r="D178" s="188" t="s">
        <v>148</v>
      </c>
      <c r="E178" s="189" t="s">
        <v>2869</v>
      </c>
      <c r="F178" s="190" t="s">
        <v>2870</v>
      </c>
      <c r="G178" s="191" t="s">
        <v>2585</v>
      </c>
      <c r="H178" s="192">
        <v>2100</v>
      </c>
      <c r="I178" s="193"/>
      <c r="J178" s="194">
        <f>ROUND(I178*H178,2)</f>
        <v>0</v>
      </c>
      <c r="K178" s="190" t="s">
        <v>19</v>
      </c>
      <c r="L178" s="40"/>
      <c r="M178" s="195" t="s">
        <v>19</v>
      </c>
      <c r="N178" s="196" t="s">
        <v>43</v>
      </c>
      <c r="O178" s="65"/>
      <c r="P178" s="197">
        <f>O178*H178</f>
        <v>0</v>
      </c>
      <c r="Q178" s="197">
        <v>0</v>
      </c>
      <c r="R178" s="197">
        <f>Q178*H178</f>
        <v>0</v>
      </c>
      <c r="S178" s="197">
        <v>0</v>
      </c>
      <c r="T178" s="198">
        <f>S178*H178</f>
        <v>0</v>
      </c>
      <c r="U178" s="35"/>
      <c r="V178" s="35"/>
      <c r="W178" s="35"/>
      <c r="X178" s="35"/>
      <c r="Y178" s="35"/>
      <c r="Z178" s="35"/>
      <c r="AA178" s="35"/>
      <c r="AB178" s="35"/>
      <c r="AC178" s="35"/>
      <c r="AD178" s="35"/>
      <c r="AE178" s="35"/>
      <c r="AR178" s="199" t="s">
        <v>153</v>
      </c>
      <c r="AT178" s="199" t="s">
        <v>148</v>
      </c>
      <c r="AU178" s="199" t="s">
        <v>80</v>
      </c>
      <c r="AY178" s="18" t="s">
        <v>146</v>
      </c>
      <c r="BE178" s="200">
        <f>IF(N178="základní",J178,0)</f>
        <v>0</v>
      </c>
      <c r="BF178" s="200">
        <f>IF(N178="snížená",J178,0)</f>
        <v>0</v>
      </c>
      <c r="BG178" s="200">
        <f>IF(N178="zákl. přenesená",J178,0)</f>
        <v>0</v>
      </c>
      <c r="BH178" s="200">
        <f>IF(N178="sníž. přenesená",J178,0)</f>
        <v>0</v>
      </c>
      <c r="BI178" s="200">
        <f>IF(N178="nulová",J178,0)</f>
        <v>0</v>
      </c>
      <c r="BJ178" s="18" t="s">
        <v>80</v>
      </c>
      <c r="BK178" s="200">
        <f>ROUND(I178*H178,2)</f>
        <v>0</v>
      </c>
      <c r="BL178" s="18" t="s">
        <v>153</v>
      </c>
      <c r="BM178" s="199" t="s">
        <v>643</v>
      </c>
    </row>
    <row r="179" spans="1:65" s="2" customFormat="1" ht="11.25">
      <c r="A179" s="35"/>
      <c r="B179" s="36"/>
      <c r="C179" s="37"/>
      <c r="D179" s="201" t="s">
        <v>155</v>
      </c>
      <c r="E179" s="37"/>
      <c r="F179" s="202" t="s">
        <v>2870</v>
      </c>
      <c r="G179" s="37"/>
      <c r="H179" s="37"/>
      <c r="I179" s="109"/>
      <c r="J179" s="37"/>
      <c r="K179" s="37"/>
      <c r="L179" s="40"/>
      <c r="M179" s="203"/>
      <c r="N179" s="204"/>
      <c r="O179" s="65"/>
      <c r="P179" s="65"/>
      <c r="Q179" s="65"/>
      <c r="R179" s="65"/>
      <c r="S179" s="65"/>
      <c r="T179" s="66"/>
      <c r="U179" s="35"/>
      <c r="V179" s="35"/>
      <c r="W179" s="35"/>
      <c r="X179" s="35"/>
      <c r="Y179" s="35"/>
      <c r="Z179" s="35"/>
      <c r="AA179" s="35"/>
      <c r="AB179" s="35"/>
      <c r="AC179" s="35"/>
      <c r="AD179" s="35"/>
      <c r="AE179" s="35"/>
      <c r="AT179" s="18" t="s">
        <v>155</v>
      </c>
      <c r="AU179" s="18" t="s">
        <v>80</v>
      </c>
    </row>
    <row r="180" spans="1:65" s="2" customFormat="1" ht="16.5" customHeight="1">
      <c r="A180" s="35"/>
      <c r="B180" s="36"/>
      <c r="C180" s="188" t="s">
        <v>402</v>
      </c>
      <c r="D180" s="188" t="s">
        <v>148</v>
      </c>
      <c r="E180" s="189" t="s">
        <v>2871</v>
      </c>
      <c r="F180" s="190" t="s">
        <v>2872</v>
      </c>
      <c r="G180" s="191" t="s">
        <v>2585</v>
      </c>
      <c r="H180" s="192">
        <v>300</v>
      </c>
      <c r="I180" s="193"/>
      <c r="J180" s="194">
        <f>ROUND(I180*H180,2)</f>
        <v>0</v>
      </c>
      <c r="K180" s="190" t="s">
        <v>19</v>
      </c>
      <c r="L180" s="40"/>
      <c r="M180" s="195" t="s">
        <v>19</v>
      </c>
      <c r="N180" s="196" t="s">
        <v>43</v>
      </c>
      <c r="O180" s="65"/>
      <c r="P180" s="197">
        <f>O180*H180</f>
        <v>0</v>
      </c>
      <c r="Q180" s="197">
        <v>0</v>
      </c>
      <c r="R180" s="197">
        <f>Q180*H180</f>
        <v>0</v>
      </c>
      <c r="S180" s="197">
        <v>0</v>
      </c>
      <c r="T180" s="198">
        <f>S180*H180</f>
        <v>0</v>
      </c>
      <c r="U180" s="35"/>
      <c r="V180" s="35"/>
      <c r="W180" s="35"/>
      <c r="X180" s="35"/>
      <c r="Y180" s="35"/>
      <c r="Z180" s="35"/>
      <c r="AA180" s="35"/>
      <c r="AB180" s="35"/>
      <c r="AC180" s="35"/>
      <c r="AD180" s="35"/>
      <c r="AE180" s="35"/>
      <c r="AR180" s="199" t="s">
        <v>153</v>
      </c>
      <c r="AT180" s="199" t="s">
        <v>148</v>
      </c>
      <c r="AU180" s="199" t="s">
        <v>80</v>
      </c>
      <c r="AY180" s="18" t="s">
        <v>146</v>
      </c>
      <c r="BE180" s="200">
        <f>IF(N180="základní",J180,0)</f>
        <v>0</v>
      </c>
      <c r="BF180" s="200">
        <f>IF(N180="snížená",J180,0)</f>
        <v>0</v>
      </c>
      <c r="BG180" s="200">
        <f>IF(N180="zákl. přenesená",J180,0)</f>
        <v>0</v>
      </c>
      <c r="BH180" s="200">
        <f>IF(N180="sníž. přenesená",J180,0)</f>
        <v>0</v>
      </c>
      <c r="BI180" s="200">
        <f>IF(N180="nulová",J180,0)</f>
        <v>0</v>
      </c>
      <c r="BJ180" s="18" t="s">
        <v>80</v>
      </c>
      <c r="BK180" s="200">
        <f>ROUND(I180*H180,2)</f>
        <v>0</v>
      </c>
      <c r="BL180" s="18" t="s">
        <v>153</v>
      </c>
      <c r="BM180" s="199" t="s">
        <v>680</v>
      </c>
    </row>
    <row r="181" spans="1:65" s="2" customFormat="1" ht="11.25">
      <c r="A181" s="35"/>
      <c r="B181" s="36"/>
      <c r="C181" s="37"/>
      <c r="D181" s="201" t="s">
        <v>155</v>
      </c>
      <c r="E181" s="37"/>
      <c r="F181" s="202" t="s">
        <v>2872</v>
      </c>
      <c r="G181" s="37"/>
      <c r="H181" s="37"/>
      <c r="I181" s="109"/>
      <c r="J181" s="37"/>
      <c r="K181" s="37"/>
      <c r="L181" s="40"/>
      <c r="M181" s="203"/>
      <c r="N181" s="204"/>
      <c r="O181" s="65"/>
      <c r="P181" s="65"/>
      <c r="Q181" s="65"/>
      <c r="R181" s="65"/>
      <c r="S181" s="65"/>
      <c r="T181" s="66"/>
      <c r="U181" s="35"/>
      <c r="V181" s="35"/>
      <c r="W181" s="35"/>
      <c r="X181" s="35"/>
      <c r="Y181" s="35"/>
      <c r="Z181" s="35"/>
      <c r="AA181" s="35"/>
      <c r="AB181" s="35"/>
      <c r="AC181" s="35"/>
      <c r="AD181" s="35"/>
      <c r="AE181" s="35"/>
      <c r="AT181" s="18" t="s">
        <v>155</v>
      </c>
      <c r="AU181" s="18" t="s">
        <v>80</v>
      </c>
    </row>
    <row r="182" spans="1:65" s="2" customFormat="1" ht="16.5" customHeight="1">
      <c r="A182" s="35"/>
      <c r="B182" s="36"/>
      <c r="C182" s="188" t="s">
        <v>408</v>
      </c>
      <c r="D182" s="188" t="s">
        <v>148</v>
      </c>
      <c r="E182" s="189" t="s">
        <v>2873</v>
      </c>
      <c r="F182" s="190" t="s">
        <v>2874</v>
      </c>
      <c r="G182" s="191" t="s">
        <v>2585</v>
      </c>
      <c r="H182" s="192">
        <v>2400</v>
      </c>
      <c r="I182" s="193"/>
      <c r="J182" s="194">
        <f>ROUND(I182*H182,2)</f>
        <v>0</v>
      </c>
      <c r="K182" s="190" t="s">
        <v>19</v>
      </c>
      <c r="L182" s="40"/>
      <c r="M182" s="195" t="s">
        <v>19</v>
      </c>
      <c r="N182" s="196" t="s">
        <v>43</v>
      </c>
      <c r="O182" s="65"/>
      <c r="P182" s="197">
        <f>O182*H182</f>
        <v>0</v>
      </c>
      <c r="Q182" s="197">
        <v>0</v>
      </c>
      <c r="R182" s="197">
        <f>Q182*H182</f>
        <v>0</v>
      </c>
      <c r="S182" s="197">
        <v>0</v>
      </c>
      <c r="T182" s="198">
        <f>S182*H182</f>
        <v>0</v>
      </c>
      <c r="U182" s="35"/>
      <c r="V182" s="35"/>
      <c r="W182" s="35"/>
      <c r="X182" s="35"/>
      <c r="Y182" s="35"/>
      <c r="Z182" s="35"/>
      <c r="AA182" s="35"/>
      <c r="AB182" s="35"/>
      <c r="AC182" s="35"/>
      <c r="AD182" s="35"/>
      <c r="AE182" s="35"/>
      <c r="AR182" s="199" t="s">
        <v>153</v>
      </c>
      <c r="AT182" s="199" t="s">
        <v>148</v>
      </c>
      <c r="AU182" s="199" t="s">
        <v>80</v>
      </c>
      <c r="AY182" s="18" t="s">
        <v>146</v>
      </c>
      <c r="BE182" s="200">
        <f>IF(N182="základní",J182,0)</f>
        <v>0</v>
      </c>
      <c r="BF182" s="200">
        <f>IF(N182="snížená",J182,0)</f>
        <v>0</v>
      </c>
      <c r="BG182" s="200">
        <f>IF(N182="zákl. přenesená",J182,0)</f>
        <v>0</v>
      </c>
      <c r="BH182" s="200">
        <f>IF(N182="sníž. přenesená",J182,0)</f>
        <v>0</v>
      </c>
      <c r="BI182" s="200">
        <f>IF(N182="nulová",J182,0)</f>
        <v>0</v>
      </c>
      <c r="BJ182" s="18" t="s">
        <v>80</v>
      </c>
      <c r="BK182" s="200">
        <f>ROUND(I182*H182,2)</f>
        <v>0</v>
      </c>
      <c r="BL182" s="18" t="s">
        <v>153</v>
      </c>
      <c r="BM182" s="199" t="s">
        <v>699</v>
      </c>
    </row>
    <row r="183" spans="1:65" s="2" customFormat="1" ht="11.25">
      <c r="A183" s="35"/>
      <c r="B183" s="36"/>
      <c r="C183" s="37"/>
      <c r="D183" s="201" t="s">
        <v>155</v>
      </c>
      <c r="E183" s="37"/>
      <c r="F183" s="202" t="s">
        <v>2874</v>
      </c>
      <c r="G183" s="37"/>
      <c r="H183" s="37"/>
      <c r="I183" s="109"/>
      <c r="J183" s="37"/>
      <c r="K183" s="37"/>
      <c r="L183" s="40"/>
      <c r="M183" s="203"/>
      <c r="N183" s="204"/>
      <c r="O183" s="65"/>
      <c r="P183" s="65"/>
      <c r="Q183" s="65"/>
      <c r="R183" s="65"/>
      <c r="S183" s="65"/>
      <c r="T183" s="66"/>
      <c r="U183" s="35"/>
      <c r="V183" s="35"/>
      <c r="W183" s="35"/>
      <c r="X183" s="35"/>
      <c r="Y183" s="35"/>
      <c r="Z183" s="35"/>
      <c r="AA183" s="35"/>
      <c r="AB183" s="35"/>
      <c r="AC183" s="35"/>
      <c r="AD183" s="35"/>
      <c r="AE183" s="35"/>
      <c r="AT183" s="18" t="s">
        <v>155</v>
      </c>
      <c r="AU183" s="18" t="s">
        <v>80</v>
      </c>
    </row>
    <row r="184" spans="1:65" s="2" customFormat="1" ht="16.5" customHeight="1">
      <c r="A184" s="35"/>
      <c r="B184" s="36"/>
      <c r="C184" s="188" t="s">
        <v>414</v>
      </c>
      <c r="D184" s="188" t="s">
        <v>148</v>
      </c>
      <c r="E184" s="189" t="s">
        <v>2875</v>
      </c>
      <c r="F184" s="190" t="s">
        <v>2876</v>
      </c>
      <c r="G184" s="191" t="s">
        <v>2585</v>
      </c>
      <c r="H184" s="192">
        <v>94</v>
      </c>
      <c r="I184" s="193"/>
      <c r="J184" s="194">
        <f>ROUND(I184*H184,2)</f>
        <v>0</v>
      </c>
      <c r="K184" s="190" t="s">
        <v>19</v>
      </c>
      <c r="L184" s="40"/>
      <c r="M184" s="195" t="s">
        <v>19</v>
      </c>
      <c r="N184" s="196" t="s">
        <v>43</v>
      </c>
      <c r="O184" s="65"/>
      <c r="P184" s="197">
        <f>O184*H184</f>
        <v>0</v>
      </c>
      <c r="Q184" s="197">
        <v>0</v>
      </c>
      <c r="R184" s="197">
        <f>Q184*H184</f>
        <v>0</v>
      </c>
      <c r="S184" s="197">
        <v>0</v>
      </c>
      <c r="T184" s="198">
        <f>S184*H184</f>
        <v>0</v>
      </c>
      <c r="U184" s="35"/>
      <c r="V184" s="35"/>
      <c r="W184" s="35"/>
      <c r="X184" s="35"/>
      <c r="Y184" s="35"/>
      <c r="Z184" s="35"/>
      <c r="AA184" s="35"/>
      <c r="AB184" s="35"/>
      <c r="AC184" s="35"/>
      <c r="AD184" s="35"/>
      <c r="AE184" s="35"/>
      <c r="AR184" s="199" t="s">
        <v>153</v>
      </c>
      <c r="AT184" s="199" t="s">
        <v>148</v>
      </c>
      <c r="AU184" s="199" t="s">
        <v>80</v>
      </c>
      <c r="AY184" s="18" t="s">
        <v>146</v>
      </c>
      <c r="BE184" s="200">
        <f>IF(N184="základní",J184,0)</f>
        <v>0</v>
      </c>
      <c r="BF184" s="200">
        <f>IF(N184="snížená",J184,0)</f>
        <v>0</v>
      </c>
      <c r="BG184" s="200">
        <f>IF(N184="zákl. přenesená",J184,0)</f>
        <v>0</v>
      </c>
      <c r="BH184" s="200">
        <f>IF(N184="sníž. přenesená",J184,0)</f>
        <v>0</v>
      </c>
      <c r="BI184" s="200">
        <f>IF(N184="nulová",J184,0)</f>
        <v>0</v>
      </c>
      <c r="BJ184" s="18" t="s">
        <v>80</v>
      </c>
      <c r="BK184" s="200">
        <f>ROUND(I184*H184,2)</f>
        <v>0</v>
      </c>
      <c r="BL184" s="18" t="s">
        <v>153</v>
      </c>
      <c r="BM184" s="199" t="s">
        <v>714</v>
      </c>
    </row>
    <row r="185" spans="1:65" s="2" customFormat="1" ht="11.25">
      <c r="A185" s="35"/>
      <c r="B185" s="36"/>
      <c r="C185" s="37"/>
      <c r="D185" s="201" t="s">
        <v>155</v>
      </c>
      <c r="E185" s="37"/>
      <c r="F185" s="202" t="s">
        <v>2876</v>
      </c>
      <c r="G185" s="37"/>
      <c r="H185" s="37"/>
      <c r="I185" s="109"/>
      <c r="J185" s="37"/>
      <c r="K185" s="37"/>
      <c r="L185" s="40"/>
      <c r="M185" s="203"/>
      <c r="N185" s="204"/>
      <c r="O185" s="65"/>
      <c r="P185" s="65"/>
      <c r="Q185" s="65"/>
      <c r="R185" s="65"/>
      <c r="S185" s="65"/>
      <c r="T185" s="66"/>
      <c r="U185" s="35"/>
      <c r="V185" s="35"/>
      <c r="W185" s="35"/>
      <c r="X185" s="35"/>
      <c r="Y185" s="35"/>
      <c r="Z185" s="35"/>
      <c r="AA185" s="35"/>
      <c r="AB185" s="35"/>
      <c r="AC185" s="35"/>
      <c r="AD185" s="35"/>
      <c r="AE185" s="35"/>
      <c r="AT185" s="18" t="s">
        <v>155</v>
      </c>
      <c r="AU185" s="18" t="s">
        <v>80</v>
      </c>
    </row>
    <row r="186" spans="1:65" s="12" customFormat="1" ht="25.9" customHeight="1">
      <c r="B186" s="172"/>
      <c r="C186" s="173"/>
      <c r="D186" s="174" t="s">
        <v>71</v>
      </c>
      <c r="E186" s="175" t="s">
        <v>2877</v>
      </c>
      <c r="F186" s="175" t="s">
        <v>2878</v>
      </c>
      <c r="G186" s="173"/>
      <c r="H186" s="173"/>
      <c r="I186" s="176"/>
      <c r="J186" s="177">
        <f>BK186</f>
        <v>0</v>
      </c>
      <c r="K186" s="173"/>
      <c r="L186" s="178"/>
      <c r="M186" s="179"/>
      <c r="N186" s="180"/>
      <c r="O186" s="180"/>
      <c r="P186" s="181">
        <f>SUM(P187:P194)</f>
        <v>0</v>
      </c>
      <c r="Q186" s="180"/>
      <c r="R186" s="181">
        <f>SUM(R187:R194)</f>
        <v>0</v>
      </c>
      <c r="S186" s="180"/>
      <c r="T186" s="182">
        <f>SUM(T187:T194)</f>
        <v>0</v>
      </c>
      <c r="AR186" s="183" t="s">
        <v>80</v>
      </c>
      <c r="AT186" s="184" t="s">
        <v>71</v>
      </c>
      <c r="AU186" s="184" t="s">
        <v>72</v>
      </c>
      <c r="AY186" s="183" t="s">
        <v>146</v>
      </c>
      <c r="BK186" s="185">
        <f>SUM(BK187:BK194)</f>
        <v>0</v>
      </c>
    </row>
    <row r="187" spans="1:65" s="2" customFormat="1" ht="16.5" customHeight="1">
      <c r="A187" s="35"/>
      <c r="B187" s="36"/>
      <c r="C187" s="188" t="s">
        <v>421</v>
      </c>
      <c r="D187" s="188" t="s">
        <v>148</v>
      </c>
      <c r="E187" s="189" t="s">
        <v>2879</v>
      </c>
      <c r="F187" s="190" t="s">
        <v>2880</v>
      </c>
      <c r="G187" s="191" t="s">
        <v>2585</v>
      </c>
      <c r="H187" s="192">
        <v>102</v>
      </c>
      <c r="I187" s="193"/>
      <c r="J187" s="194">
        <f>ROUND(I187*H187,2)</f>
        <v>0</v>
      </c>
      <c r="K187" s="190" t="s">
        <v>19</v>
      </c>
      <c r="L187" s="40"/>
      <c r="M187" s="195" t="s">
        <v>19</v>
      </c>
      <c r="N187" s="196" t="s">
        <v>43</v>
      </c>
      <c r="O187" s="65"/>
      <c r="P187" s="197">
        <f>O187*H187</f>
        <v>0</v>
      </c>
      <c r="Q187" s="197">
        <v>0</v>
      </c>
      <c r="R187" s="197">
        <f>Q187*H187</f>
        <v>0</v>
      </c>
      <c r="S187" s="197">
        <v>0</v>
      </c>
      <c r="T187" s="198">
        <f>S187*H187</f>
        <v>0</v>
      </c>
      <c r="U187" s="35"/>
      <c r="V187" s="35"/>
      <c r="W187" s="35"/>
      <c r="X187" s="35"/>
      <c r="Y187" s="35"/>
      <c r="Z187" s="35"/>
      <c r="AA187" s="35"/>
      <c r="AB187" s="35"/>
      <c r="AC187" s="35"/>
      <c r="AD187" s="35"/>
      <c r="AE187" s="35"/>
      <c r="AR187" s="199" t="s">
        <v>153</v>
      </c>
      <c r="AT187" s="199" t="s">
        <v>148</v>
      </c>
      <c r="AU187" s="199" t="s">
        <v>80</v>
      </c>
      <c r="AY187" s="18" t="s">
        <v>146</v>
      </c>
      <c r="BE187" s="200">
        <f>IF(N187="základní",J187,0)</f>
        <v>0</v>
      </c>
      <c r="BF187" s="200">
        <f>IF(N187="snížená",J187,0)</f>
        <v>0</v>
      </c>
      <c r="BG187" s="200">
        <f>IF(N187="zákl. přenesená",J187,0)</f>
        <v>0</v>
      </c>
      <c r="BH187" s="200">
        <f>IF(N187="sníž. přenesená",J187,0)</f>
        <v>0</v>
      </c>
      <c r="BI187" s="200">
        <f>IF(N187="nulová",J187,0)</f>
        <v>0</v>
      </c>
      <c r="BJ187" s="18" t="s">
        <v>80</v>
      </c>
      <c r="BK187" s="200">
        <f>ROUND(I187*H187,2)</f>
        <v>0</v>
      </c>
      <c r="BL187" s="18" t="s">
        <v>153</v>
      </c>
      <c r="BM187" s="199" t="s">
        <v>725</v>
      </c>
    </row>
    <row r="188" spans="1:65" s="2" customFormat="1" ht="11.25">
      <c r="A188" s="35"/>
      <c r="B188" s="36"/>
      <c r="C188" s="37"/>
      <c r="D188" s="201" t="s">
        <v>155</v>
      </c>
      <c r="E188" s="37"/>
      <c r="F188" s="202" t="s">
        <v>2880</v>
      </c>
      <c r="G188" s="37"/>
      <c r="H188" s="37"/>
      <c r="I188" s="109"/>
      <c r="J188" s="37"/>
      <c r="K188" s="37"/>
      <c r="L188" s="40"/>
      <c r="M188" s="203"/>
      <c r="N188" s="204"/>
      <c r="O188" s="65"/>
      <c r="P188" s="65"/>
      <c r="Q188" s="65"/>
      <c r="R188" s="65"/>
      <c r="S188" s="65"/>
      <c r="T188" s="66"/>
      <c r="U188" s="35"/>
      <c r="V188" s="35"/>
      <c r="W188" s="35"/>
      <c r="X188" s="35"/>
      <c r="Y188" s="35"/>
      <c r="Z188" s="35"/>
      <c r="AA188" s="35"/>
      <c r="AB188" s="35"/>
      <c r="AC188" s="35"/>
      <c r="AD188" s="35"/>
      <c r="AE188" s="35"/>
      <c r="AT188" s="18" t="s">
        <v>155</v>
      </c>
      <c r="AU188" s="18" t="s">
        <v>80</v>
      </c>
    </row>
    <row r="189" spans="1:65" s="2" customFormat="1" ht="16.5" customHeight="1">
      <c r="A189" s="35"/>
      <c r="B189" s="36"/>
      <c r="C189" s="188" t="s">
        <v>427</v>
      </c>
      <c r="D189" s="188" t="s">
        <v>148</v>
      </c>
      <c r="E189" s="189" t="s">
        <v>2881</v>
      </c>
      <c r="F189" s="190" t="s">
        <v>2882</v>
      </c>
      <c r="G189" s="191" t="s">
        <v>2585</v>
      </c>
      <c r="H189" s="192">
        <v>9</v>
      </c>
      <c r="I189" s="193"/>
      <c r="J189" s="194">
        <f>ROUND(I189*H189,2)</f>
        <v>0</v>
      </c>
      <c r="K189" s="190" t="s">
        <v>19</v>
      </c>
      <c r="L189" s="40"/>
      <c r="M189" s="195" t="s">
        <v>19</v>
      </c>
      <c r="N189" s="196" t="s">
        <v>43</v>
      </c>
      <c r="O189" s="65"/>
      <c r="P189" s="197">
        <f>O189*H189</f>
        <v>0</v>
      </c>
      <c r="Q189" s="197">
        <v>0</v>
      </c>
      <c r="R189" s="197">
        <f>Q189*H189</f>
        <v>0</v>
      </c>
      <c r="S189" s="197">
        <v>0</v>
      </c>
      <c r="T189" s="198">
        <f>S189*H189</f>
        <v>0</v>
      </c>
      <c r="U189" s="35"/>
      <c r="V189" s="35"/>
      <c r="W189" s="35"/>
      <c r="X189" s="35"/>
      <c r="Y189" s="35"/>
      <c r="Z189" s="35"/>
      <c r="AA189" s="35"/>
      <c r="AB189" s="35"/>
      <c r="AC189" s="35"/>
      <c r="AD189" s="35"/>
      <c r="AE189" s="35"/>
      <c r="AR189" s="199" t="s">
        <v>153</v>
      </c>
      <c r="AT189" s="199" t="s">
        <v>148</v>
      </c>
      <c r="AU189" s="199" t="s">
        <v>80</v>
      </c>
      <c r="AY189" s="18" t="s">
        <v>146</v>
      </c>
      <c r="BE189" s="200">
        <f>IF(N189="základní",J189,0)</f>
        <v>0</v>
      </c>
      <c r="BF189" s="200">
        <f>IF(N189="snížená",J189,0)</f>
        <v>0</v>
      </c>
      <c r="BG189" s="200">
        <f>IF(N189="zákl. přenesená",J189,0)</f>
        <v>0</v>
      </c>
      <c r="BH189" s="200">
        <f>IF(N189="sníž. přenesená",J189,0)</f>
        <v>0</v>
      </c>
      <c r="BI189" s="200">
        <f>IF(N189="nulová",J189,0)</f>
        <v>0</v>
      </c>
      <c r="BJ189" s="18" t="s">
        <v>80</v>
      </c>
      <c r="BK189" s="200">
        <f>ROUND(I189*H189,2)</f>
        <v>0</v>
      </c>
      <c r="BL189" s="18" t="s">
        <v>153</v>
      </c>
      <c r="BM189" s="199" t="s">
        <v>737</v>
      </c>
    </row>
    <row r="190" spans="1:65" s="2" customFormat="1" ht="11.25">
      <c r="A190" s="35"/>
      <c r="B190" s="36"/>
      <c r="C190" s="37"/>
      <c r="D190" s="201" t="s">
        <v>155</v>
      </c>
      <c r="E190" s="37"/>
      <c r="F190" s="202" t="s">
        <v>2882</v>
      </c>
      <c r="G190" s="37"/>
      <c r="H190" s="37"/>
      <c r="I190" s="109"/>
      <c r="J190" s="37"/>
      <c r="K190" s="37"/>
      <c r="L190" s="40"/>
      <c r="M190" s="203"/>
      <c r="N190" s="204"/>
      <c r="O190" s="65"/>
      <c r="P190" s="65"/>
      <c r="Q190" s="65"/>
      <c r="R190" s="65"/>
      <c r="S190" s="65"/>
      <c r="T190" s="66"/>
      <c r="U190" s="35"/>
      <c r="V190" s="35"/>
      <c r="W190" s="35"/>
      <c r="X190" s="35"/>
      <c r="Y190" s="35"/>
      <c r="Z190" s="35"/>
      <c r="AA190" s="35"/>
      <c r="AB190" s="35"/>
      <c r="AC190" s="35"/>
      <c r="AD190" s="35"/>
      <c r="AE190" s="35"/>
      <c r="AT190" s="18" t="s">
        <v>155</v>
      </c>
      <c r="AU190" s="18" t="s">
        <v>80</v>
      </c>
    </row>
    <row r="191" spans="1:65" s="2" customFormat="1" ht="16.5" customHeight="1">
      <c r="A191" s="35"/>
      <c r="B191" s="36"/>
      <c r="C191" s="188" t="s">
        <v>433</v>
      </c>
      <c r="D191" s="188" t="s">
        <v>148</v>
      </c>
      <c r="E191" s="189" t="s">
        <v>2883</v>
      </c>
      <c r="F191" s="190" t="s">
        <v>2884</v>
      </c>
      <c r="G191" s="191" t="s">
        <v>2585</v>
      </c>
      <c r="H191" s="192">
        <v>1</v>
      </c>
      <c r="I191" s="193"/>
      <c r="J191" s="194">
        <f>ROUND(I191*H191,2)</f>
        <v>0</v>
      </c>
      <c r="K191" s="190" t="s">
        <v>19</v>
      </c>
      <c r="L191" s="40"/>
      <c r="M191" s="195" t="s">
        <v>19</v>
      </c>
      <c r="N191" s="196" t="s">
        <v>43</v>
      </c>
      <c r="O191" s="65"/>
      <c r="P191" s="197">
        <f>O191*H191</f>
        <v>0</v>
      </c>
      <c r="Q191" s="197">
        <v>0</v>
      </c>
      <c r="R191" s="197">
        <f>Q191*H191</f>
        <v>0</v>
      </c>
      <c r="S191" s="197">
        <v>0</v>
      </c>
      <c r="T191" s="198">
        <f>S191*H191</f>
        <v>0</v>
      </c>
      <c r="U191" s="35"/>
      <c r="V191" s="35"/>
      <c r="W191" s="35"/>
      <c r="X191" s="35"/>
      <c r="Y191" s="35"/>
      <c r="Z191" s="35"/>
      <c r="AA191" s="35"/>
      <c r="AB191" s="35"/>
      <c r="AC191" s="35"/>
      <c r="AD191" s="35"/>
      <c r="AE191" s="35"/>
      <c r="AR191" s="199" t="s">
        <v>153</v>
      </c>
      <c r="AT191" s="199" t="s">
        <v>148</v>
      </c>
      <c r="AU191" s="199" t="s">
        <v>80</v>
      </c>
      <c r="AY191" s="18" t="s">
        <v>146</v>
      </c>
      <c r="BE191" s="200">
        <f>IF(N191="základní",J191,0)</f>
        <v>0</v>
      </c>
      <c r="BF191" s="200">
        <f>IF(N191="snížená",J191,0)</f>
        <v>0</v>
      </c>
      <c r="BG191" s="200">
        <f>IF(N191="zákl. přenesená",J191,0)</f>
        <v>0</v>
      </c>
      <c r="BH191" s="200">
        <f>IF(N191="sníž. přenesená",J191,0)</f>
        <v>0</v>
      </c>
      <c r="BI191" s="200">
        <f>IF(N191="nulová",J191,0)</f>
        <v>0</v>
      </c>
      <c r="BJ191" s="18" t="s">
        <v>80</v>
      </c>
      <c r="BK191" s="200">
        <f>ROUND(I191*H191,2)</f>
        <v>0</v>
      </c>
      <c r="BL191" s="18" t="s">
        <v>153</v>
      </c>
      <c r="BM191" s="199" t="s">
        <v>748</v>
      </c>
    </row>
    <row r="192" spans="1:65" s="2" customFormat="1" ht="11.25">
      <c r="A192" s="35"/>
      <c r="B192" s="36"/>
      <c r="C192" s="37"/>
      <c r="D192" s="201" t="s">
        <v>155</v>
      </c>
      <c r="E192" s="37"/>
      <c r="F192" s="202" t="s">
        <v>2884</v>
      </c>
      <c r="G192" s="37"/>
      <c r="H192" s="37"/>
      <c r="I192" s="109"/>
      <c r="J192" s="37"/>
      <c r="K192" s="37"/>
      <c r="L192" s="40"/>
      <c r="M192" s="203"/>
      <c r="N192" s="204"/>
      <c r="O192" s="65"/>
      <c r="P192" s="65"/>
      <c r="Q192" s="65"/>
      <c r="R192" s="65"/>
      <c r="S192" s="65"/>
      <c r="T192" s="66"/>
      <c r="U192" s="35"/>
      <c r="V192" s="35"/>
      <c r="W192" s="35"/>
      <c r="X192" s="35"/>
      <c r="Y192" s="35"/>
      <c r="Z192" s="35"/>
      <c r="AA192" s="35"/>
      <c r="AB192" s="35"/>
      <c r="AC192" s="35"/>
      <c r="AD192" s="35"/>
      <c r="AE192" s="35"/>
      <c r="AT192" s="18" t="s">
        <v>155</v>
      </c>
      <c r="AU192" s="18" t="s">
        <v>80</v>
      </c>
    </row>
    <row r="193" spans="1:65" s="2" customFormat="1" ht="16.5" customHeight="1">
      <c r="A193" s="35"/>
      <c r="B193" s="36"/>
      <c r="C193" s="188" t="s">
        <v>439</v>
      </c>
      <c r="D193" s="188" t="s">
        <v>148</v>
      </c>
      <c r="E193" s="189" t="s">
        <v>2885</v>
      </c>
      <c r="F193" s="190" t="s">
        <v>2886</v>
      </c>
      <c r="G193" s="191" t="s">
        <v>2585</v>
      </c>
      <c r="H193" s="192">
        <v>2</v>
      </c>
      <c r="I193" s="193"/>
      <c r="J193" s="194">
        <f>ROUND(I193*H193,2)</f>
        <v>0</v>
      </c>
      <c r="K193" s="190" t="s">
        <v>19</v>
      </c>
      <c r="L193" s="40"/>
      <c r="M193" s="195" t="s">
        <v>19</v>
      </c>
      <c r="N193" s="196" t="s">
        <v>43</v>
      </c>
      <c r="O193" s="65"/>
      <c r="P193" s="197">
        <f>O193*H193</f>
        <v>0</v>
      </c>
      <c r="Q193" s="197">
        <v>0</v>
      </c>
      <c r="R193" s="197">
        <f>Q193*H193</f>
        <v>0</v>
      </c>
      <c r="S193" s="197">
        <v>0</v>
      </c>
      <c r="T193" s="198">
        <f>S193*H193</f>
        <v>0</v>
      </c>
      <c r="U193" s="35"/>
      <c r="V193" s="35"/>
      <c r="W193" s="35"/>
      <c r="X193" s="35"/>
      <c r="Y193" s="35"/>
      <c r="Z193" s="35"/>
      <c r="AA193" s="35"/>
      <c r="AB193" s="35"/>
      <c r="AC193" s="35"/>
      <c r="AD193" s="35"/>
      <c r="AE193" s="35"/>
      <c r="AR193" s="199" t="s">
        <v>153</v>
      </c>
      <c r="AT193" s="199" t="s">
        <v>148</v>
      </c>
      <c r="AU193" s="199" t="s">
        <v>80</v>
      </c>
      <c r="AY193" s="18" t="s">
        <v>146</v>
      </c>
      <c r="BE193" s="200">
        <f>IF(N193="základní",J193,0)</f>
        <v>0</v>
      </c>
      <c r="BF193" s="200">
        <f>IF(N193="snížená",J193,0)</f>
        <v>0</v>
      </c>
      <c r="BG193" s="200">
        <f>IF(N193="zákl. přenesená",J193,0)</f>
        <v>0</v>
      </c>
      <c r="BH193" s="200">
        <f>IF(N193="sníž. přenesená",J193,0)</f>
        <v>0</v>
      </c>
      <c r="BI193" s="200">
        <f>IF(N193="nulová",J193,0)</f>
        <v>0</v>
      </c>
      <c r="BJ193" s="18" t="s">
        <v>80</v>
      </c>
      <c r="BK193" s="200">
        <f>ROUND(I193*H193,2)</f>
        <v>0</v>
      </c>
      <c r="BL193" s="18" t="s">
        <v>153</v>
      </c>
      <c r="BM193" s="199" t="s">
        <v>760</v>
      </c>
    </row>
    <row r="194" spans="1:65" s="2" customFormat="1" ht="11.25">
      <c r="A194" s="35"/>
      <c r="B194" s="36"/>
      <c r="C194" s="37"/>
      <c r="D194" s="201" t="s">
        <v>155</v>
      </c>
      <c r="E194" s="37"/>
      <c r="F194" s="202" t="s">
        <v>2886</v>
      </c>
      <c r="G194" s="37"/>
      <c r="H194" s="37"/>
      <c r="I194" s="109"/>
      <c r="J194" s="37"/>
      <c r="K194" s="37"/>
      <c r="L194" s="40"/>
      <c r="M194" s="203"/>
      <c r="N194" s="204"/>
      <c r="O194" s="65"/>
      <c r="P194" s="65"/>
      <c r="Q194" s="65"/>
      <c r="R194" s="65"/>
      <c r="S194" s="65"/>
      <c r="T194" s="66"/>
      <c r="U194" s="35"/>
      <c r="V194" s="35"/>
      <c r="W194" s="35"/>
      <c r="X194" s="35"/>
      <c r="Y194" s="35"/>
      <c r="Z194" s="35"/>
      <c r="AA194" s="35"/>
      <c r="AB194" s="35"/>
      <c r="AC194" s="35"/>
      <c r="AD194" s="35"/>
      <c r="AE194" s="35"/>
      <c r="AT194" s="18" t="s">
        <v>155</v>
      </c>
      <c r="AU194" s="18" t="s">
        <v>80</v>
      </c>
    </row>
    <row r="195" spans="1:65" s="12" customFormat="1" ht="25.9" customHeight="1">
      <c r="B195" s="172"/>
      <c r="C195" s="173"/>
      <c r="D195" s="174" t="s">
        <v>71</v>
      </c>
      <c r="E195" s="175" t="s">
        <v>2887</v>
      </c>
      <c r="F195" s="175" t="s">
        <v>2888</v>
      </c>
      <c r="G195" s="173"/>
      <c r="H195" s="173"/>
      <c r="I195" s="176"/>
      <c r="J195" s="177">
        <f>BK195</f>
        <v>0</v>
      </c>
      <c r="K195" s="173"/>
      <c r="L195" s="178"/>
      <c r="M195" s="179"/>
      <c r="N195" s="180"/>
      <c r="O195" s="180"/>
      <c r="P195" s="181">
        <f>SUM(P196:P199)</f>
        <v>0</v>
      </c>
      <c r="Q195" s="180"/>
      <c r="R195" s="181">
        <f>SUM(R196:R199)</f>
        <v>0</v>
      </c>
      <c r="S195" s="180"/>
      <c r="T195" s="182">
        <f>SUM(T196:T199)</f>
        <v>0</v>
      </c>
      <c r="AR195" s="183" t="s">
        <v>80</v>
      </c>
      <c r="AT195" s="184" t="s">
        <v>71</v>
      </c>
      <c r="AU195" s="184" t="s">
        <v>72</v>
      </c>
      <c r="AY195" s="183" t="s">
        <v>146</v>
      </c>
      <c r="BK195" s="185">
        <f>SUM(BK196:BK199)</f>
        <v>0</v>
      </c>
    </row>
    <row r="196" spans="1:65" s="2" customFormat="1" ht="16.5" customHeight="1">
      <c r="A196" s="35"/>
      <c r="B196" s="36"/>
      <c r="C196" s="188" t="s">
        <v>445</v>
      </c>
      <c r="D196" s="188" t="s">
        <v>148</v>
      </c>
      <c r="E196" s="189" t="s">
        <v>2889</v>
      </c>
      <c r="F196" s="190" t="s">
        <v>2890</v>
      </c>
      <c r="G196" s="191" t="s">
        <v>2585</v>
      </c>
      <c r="H196" s="192">
        <v>2</v>
      </c>
      <c r="I196" s="193"/>
      <c r="J196" s="194">
        <f>ROUND(I196*H196,2)</f>
        <v>0</v>
      </c>
      <c r="K196" s="190" t="s">
        <v>19</v>
      </c>
      <c r="L196" s="40"/>
      <c r="M196" s="195" t="s">
        <v>19</v>
      </c>
      <c r="N196" s="196" t="s">
        <v>43</v>
      </c>
      <c r="O196" s="65"/>
      <c r="P196" s="197">
        <f>O196*H196</f>
        <v>0</v>
      </c>
      <c r="Q196" s="197">
        <v>0</v>
      </c>
      <c r="R196" s="197">
        <f>Q196*H196</f>
        <v>0</v>
      </c>
      <c r="S196" s="197">
        <v>0</v>
      </c>
      <c r="T196" s="198">
        <f>S196*H196</f>
        <v>0</v>
      </c>
      <c r="U196" s="35"/>
      <c r="V196" s="35"/>
      <c r="W196" s="35"/>
      <c r="X196" s="35"/>
      <c r="Y196" s="35"/>
      <c r="Z196" s="35"/>
      <c r="AA196" s="35"/>
      <c r="AB196" s="35"/>
      <c r="AC196" s="35"/>
      <c r="AD196" s="35"/>
      <c r="AE196" s="35"/>
      <c r="AR196" s="199" t="s">
        <v>153</v>
      </c>
      <c r="AT196" s="199" t="s">
        <v>148</v>
      </c>
      <c r="AU196" s="199" t="s">
        <v>80</v>
      </c>
      <c r="AY196" s="18" t="s">
        <v>146</v>
      </c>
      <c r="BE196" s="200">
        <f>IF(N196="základní",J196,0)</f>
        <v>0</v>
      </c>
      <c r="BF196" s="200">
        <f>IF(N196="snížená",J196,0)</f>
        <v>0</v>
      </c>
      <c r="BG196" s="200">
        <f>IF(N196="zákl. přenesená",J196,0)</f>
        <v>0</v>
      </c>
      <c r="BH196" s="200">
        <f>IF(N196="sníž. přenesená",J196,0)</f>
        <v>0</v>
      </c>
      <c r="BI196" s="200">
        <f>IF(N196="nulová",J196,0)</f>
        <v>0</v>
      </c>
      <c r="BJ196" s="18" t="s">
        <v>80</v>
      </c>
      <c r="BK196" s="200">
        <f>ROUND(I196*H196,2)</f>
        <v>0</v>
      </c>
      <c r="BL196" s="18" t="s">
        <v>153</v>
      </c>
      <c r="BM196" s="199" t="s">
        <v>770</v>
      </c>
    </row>
    <row r="197" spans="1:65" s="2" customFormat="1" ht="11.25">
      <c r="A197" s="35"/>
      <c r="B197" s="36"/>
      <c r="C197" s="37"/>
      <c r="D197" s="201" t="s">
        <v>155</v>
      </c>
      <c r="E197" s="37"/>
      <c r="F197" s="202" t="s">
        <v>2890</v>
      </c>
      <c r="G197" s="37"/>
      <c r="H197" s="37"/>
      <c r="I197" s="109"/>
      <c r="J197" s="37"/>
      <c r="K197" s="37"/>
      <c r="L197" s="40"/>
      <c r="M197" s="203"/>
      <c r="N197" s="204"/>
      <c r="O197" s="65"/>
      <c r="P197" s="65"/>
      <c r="Q197" s="65"/>
      <c r="R197" s="65"/>
      <c r="S197" s="65"/>
      <c r="T197" s="66"/>
      <c r="U197" s="35"/>
      <c r="V197" s="35"/>
      <c r="W197" s="35"/>
      <c r="X197" s="35"/>
      <c r="Y197" s="35"/>
      <c r="Z197" s="35"/>
      <c r="AA197" s="35"/>
      <c r="AB197" s="35"/>
      <c r="AC197" s="35"/>
      <c r="AD197" s="35"/>
      <c r="AE197" s="35"/>
      <c r="AT197" s="18" t="s">
        <v>155</v>
      </c>
      <c r="AU197" s="18" t="s">
        <v>80</v>
      </c>
    </row>
    <row r="198" spans="1:65" s="2" customFormat="1" ht="16.5" customHeight="1">
      <c r="A198" s="35"/>
      <c r="B198" s="36"/>
      <c r="C198" s="188" t="s">
        <v>452</v>
      </c>
      <c r="D198" s="188" t="s">
        <v>148</v>
      </c>
      <c r="E198" s="189" t="s">
        <v>2891</v>
      </c>
      <c r="F198" s="190" t="s">
        <v>2892</v>
      </c>
      <c r="G198" s="191" t="s">
        <v>2585</v>
      </c>
      <c r="H198" s="192">
        <v>2</v>
      </c>
      <c r="I198" s="193"/>
      <c r="J198" s="194">
        <f>ROUND(I198*H198,2)</f>
        <v>0</v>
      </c>
      <c r="K198" s="190" t="s">
        <v>19</v>
      </c>
      <c r="L198" s="40"/>
      <c r="M198" s="195" t="s">
        <v>19</v>
      </c>
      <c r="N198" s="196" t="s">
        <v>43</v>
      </c>
      <c r="O198" s="65"/>
      <c r="P198" s="197">
        <f>O198*H198</f>
        <v>0</v>
      </c>
      <c r="Q198" s="197">
        <v>0</v>
      </c>
      <c r="R198" s="197">
        <f>Q198*H198</f>
        <v>0</v>
      </c>
      <c r="S198" s="197">
        <v>0</v>
      </c>
      <c r="T198" s="198">
        <f>S198*H198</f>
        <v>0</v>
      </c>
      <c r="U198" s="35"/>
      <c r="V198" s="35"/>
      <c r="W198" s="35"/>
      <c r="X198" s="35"/>
      <c r="Y198" s="35"/>
      <c r="Z198" s="35"/>
      <c r="AA198" s="35"/>
      <c r="AB198" s="35"/>
      <c r="AC198" s="35"/>
      <c r="AD198" s="35"/>
      <c r="AE198" s="35"/>
      <c r="AR198" s="199" t="s">
        <v>153</v>
      </c>
      <c r="AT198" s="199" t="s">
        <v>148</v>
      </c>
      <c r="AU198" s="199" t="s">
        <v>80</v>
      </c>
      <c r="AY198" s="18" t="s">
        <v>146</v>
      </c>
      <c r="BE198" s="200">
        <f>IF(N198="základní",J198,0)</f>
        <v>0</v>
      </c>
      <c r="BF198" s="200">
        <f>IF(N198="snížená",J198,0)</f>
        <v>0</v>
      </c>
      <c r="BG198" s="200">
        <f>IF(N198="zákl. přenesená",J198,0)</f>
        <v>0</v>
      </c>
      <c r="BH198" s="200">
        <f>IF(N198="sníž. přenesená",J198,0)</f>
        <v>0</v>
      </c>
      <c r="BI198" s="200">
        <f>IF(N198="nulová",J198,0)</f>
        <v>0</v>
      </c>
      <c r="BJ198" s="18" t="s">
        <v>80</v>
      </c>
      <c r="BK198" s="200">
        <f>ROUND(I198*H198,2)</f>
        <v>0</v>
      </c>
      <c r="BL198" s="18" t="s">
        <v>153</v>
      </c>
      <c r="BM198" s="199" t="s">
        <v>780</v>
      </c>
    </row>
    <row r="199" spans="1:65" s="2" customFormat="1" ht="11.25">
      <c r="A199" s="35"/>
      <c r="B199" s="36"/>
      <c r="C199" s="37"/>
      <c r="D199" s="201" t="s">
        <v>155</v>
      </c>
      <c r="E199" s="37"/>
      <c r="F199" s="202" t="s">
        <v>2892</v>
      </c>
      <c r="G199" s="37"/>
      <c r="H199" s="37"/>
      <c r="I199" s="109"/>
      <c r="J199" s="37"/>
      <c r="K199" s="37"/>
      <c r="L199" s="40"/>
      <c r="M199" s="203"/>
      <c r="N199" s="204"/>
      <c r="O199" s="65"/>
      <c r="P199" s="65"/>
      <c r="Q199" s="65"/>
      <c r="R199" s="65"/>
      <c r="S199" s="65"/>
      <c r="T199" s="66"/>
      <c r="U199" s="35"/>
      <c r="V199" s="35"/>
      <c r="W199" s="35"/>
      <c r="X199" s="35"/>
      <c r="Y199" s="35"/>
      <c r="Z199" s="35"/>
      <c r="AA199" s="35"/>
      <c r="AB199" s="35"/>
      <c r="AC199" s="35"/>
      <c r="AD199" s="35"/>
      <c r="AE199" s="35"/>
      <c r="AT199" s="18" t="s">
        <v>155</v>
      </c>
      <c r="AU199" s="18" t="s">
        <v>80</v>
      </c>
    </row>
    <row r="200" spans="1:65" s="12" customFormat="1" ht="25.9" customHeight="1">
      <c r="B200" s="172"/>
      <c r="C200" s="173"/>
      <c r="D200" s="174" t="s">
        <v>71</v>
      </c>
      <c r="E200" s="175" t="s">
        <v>2893</v>
      </c>
      <c r="F200" s="175" t="s">
        <v>2894</v>
      </c>
      <c r="G200" s="173"/>
      <c r="H200" s="173"/>
      <c r="I200" s="176"/>
      <c r="J200" s="177">
        <f>BK200</f>
        <v>0</v>
      </c>
      <c r="K200" s="173"/>
      <c r="L200" s="178"/>
      <c r="M200" s="179"/>
      <c r="N200" s="180"/>
      <c r="O200" s="180"/>
      <c r="P200" s="181">
        <f>SUM(P201:P212)</f>
        <v>0</v>
      </c>
      <c r="Q200" s="180"/>
      <c r="R200" s="181">
        <f>SUM(R201:R212)</f>
        <v>0</v>
      </c>
      <c r="S200" s="180"/>
      <c r="T200" s="182">
        <f>SUM(T201:T212)</f>
        <v>0</v>
      </c>
      <c r="AR200" s="183" t="s">
        <v>80</v>
      </c>
      <c r="AT200" s="184" t="s">
        <v>71</v>
      </c>
      <c r="AU200" s="184" t="s">
        <v>72</v>
      </c>
      <c r="AY200" s="183" t="s">
        <v>146</v>
      </c>
      <c r="BK200" s="185">
        <f>SUM(BK201:BK212)</f>
        <v>0</v>
      </c>
    </row>
    <row r="201" spans="1:65" s="2" customFormat="1" ht="16.5" customHeight="1">
      <c r="A201" s="35"/>
      <c r="B201" s="36"/>
      <c r="C201" s="188" t="s">
        <v>461</v>
      </c>
      <c r="D201" s="188" t="s">
        <v>148</v>
      </c>
      <c r="E201" s="189" t="s">
        <v>2895</v>
      </c>
      <c r="F201" s="190" t="s">
        <v>2896</v>
      </c>
      <c r="G201" s="191" t="s">
        <v>2585</v>
      </c>
      <c r="H201" s="192">
        <v>69</v>
      </c>
      <c r="I201" s="193"/>
      <c r="J201" s="194">
        <f>ROUND(I201*H201,2)</f>
        <v>0</v>
      </c>
      <c r="K201" s="190" t="s">
        <v>19</v>
      </c>
      <c r="L201" s="40"/>
      <c r="M201" s="195" t="s">
        <v>19</v>
      </c>
      <c r="N201" s="196" t="s">
        <v>43</v>
      </c>
      <c r="O201" s="65"/>
      <c r="P201" s="197">
        <f>O201*H201</f>
        <v>0</v>
      </c>
      <c r="Q201" s="197">
        <v>0</v>
      </c>
      <c r="R201" s="197">
        <f>Q201*H201</f>
        <v>0</v>
      </c>
      <c r="S201" s="197">
        <v>0</v>
      </c>
      <c r="T201" s="198">
        <f>S201*H201</f>
        <v>0</v>
      </c>
      <c r="U201" s="35"/>
      <c r="V201" s="35"/>
      <c r="W201" s="35"/>
      <c r="X201" s="35"/>
      <c r="Y201" s="35"/>
      <c r="Z201" s="35"/>
      <c r="AA201" s="35"/>
      <c r="AB201" s="35"/>
      <c r="AC201" s="35"/>
      <c r="AD201" s="35"/>
      <c r="AE201" s="35"/>
      <c r="AR201" s="199" t="s">
        <v>153</v>
      </c>
      <c r="AT201" s="199" t="s">
        <v>148</v>
      </c>
      <c r="AU201" s="199" t="s">
        <v>80</v>
      </c>
      <c r="AY201" s="18" t="s">
        <v>146</v>
      </c>
      <c r="BE201" s="200">
        <f>IF(N201="základní",J201,0)</f>
        <v>0</v>
      </c>
      <c r="BF201" s="200">
        <f>IF(N201="snížená",J201,0)</f>
        <v>0</v>
      </c>
      <c r="BG201" s="200">
        <f>IF(N201="zákl. přenesená",J201,0)</f>
        <v>0</v>
      </c>
      <c r="BH201" s="200">
        <f>IF(N201="sníž. přenesená",J201,0)</f>
        <v>0</v>
      </c>
      <c r="BI201" s="200">
        <f>IF(N201="nulová",J201,0)</f>
        <v>0</v>
      </c>
      <c r="BJ201" s="18" t="s">
        <v>80</v>
      </c>
      <c r="BK201" s="200">
        <f>ROUND(I201*H201,2)</f>
        <v>0</v>
      </c>
      <c r="BL201" s="18" t="s">
        <v>153</v>
      </c>
      <c r="BM201" s="199" t="s">
        <v>791</v>
      </c>
    </row>
    <row r="202" spans="1:65" s="2" customFormat="1" ht="11.25">
      <c r="A202" s="35"/>
      <c r="B202" s="36"/>
      <c r="C202" s="37"/>
      <c r="D202" s="201" t="s">
        <v>155</v>
      </c>
      <c r="E202" s="37"/>
      <c r="F202" s="202" t="s">
        <v>2896</v>
      </c>
      <c r="G202" s="37"/>
      <c r="H202" s="37"/>
      <c r="I202" s="109"/>
      <c r="J202" s="37"/>
      <c r="K202" s="37"/>
      <c r="L202" s="40"/>
      <c r="M202" s="203"/>
      <c r="N202" s="204"/>
      <c r="O202" s="65"/>
      <c r="P202" s="65"/>
      <c r="Q202" s="65"/>
      <c r="R202" s="65"/>
      <c r="S202" s="65"/>
      <c r="T202" s="66"/>
      <c r="U202" s="35"/>
      <c r="V202" s="35"/>
      <c r="W202" s="35"/>
      <c r="X202" s="35"/>
      <c r="Y202" s="35"/>
      <c r="Z202" s="35"/>
      <c r="AA202" s="35"/>
      <c r="AB202" s="35"/>
      <c r="AC202" s="35"/>
      <c r="AD202" s="35"/>
      <c r="AE202" s="35"/>
      <c r="AT202" s="18" t="s">
        <v>155</v>
      </c>
      <c r="AU202" s="18" t="s">
        <v>80</v>
      </c>
    </row>
    <row r="203" spans="1:65" s="2" customFormat="1" ht="16.5" customHeight="1">
      <c r="A203" s="35"/>
      <c r="B203" s="36"/>
      <c r="C203" s="188" t="s">
        <v>468</v>
      </c>
      <c r="D203" s="188" t="s">
        <v>148</v>
      </c>
      <c r="E203" s="189" t="s">
        <v>2897</v>
      </c>
      <c r="F203" s="190" t="s">
        <v>2898</v>
      </c>
      <c r="G203" s="191" t="s">
        <v>2585</v>
      </c>
      <c r="H203" s="192">
        <v>13</v>
      </c>
      <c r="I203" s="193"/>
      <c r="J203" s="194">
        <f>ROUND(I203*H203,2)</f>
        <v>0</v>
      </c>
      <c r="K203" s="190" t="s">
        <v>19</v>
      </c>
      <c r="L203" s="40"/>
      <c r="M203" s="195" t="s">
        <v>19</v>
      </c>
      <c r="N203" s="196" t="s">
        <v>43</v>
      </c>
      <c r="O203" s="65"/>
      <c r="P203" s="197">
        <f>O203*H203</f>
        <v>0</v>
      </c>
      <c r="Q203" s="197">
        <v>0</v>
      </c>
      <c r="R203" s="197">
        <f>Q203*H203</f>
        <v>0</v>
      </c>
      <c r="S203" s="197">
        <v>0</v>
      </c>
      <c r="T203" s="198">
        <f>S203*H203</f>
        <v>0</v>
      </c>
      <c r="U203" s="35"/>
      <c r="V203" s="35"/>
      <c r="W203" s="35"/>
      <c r="X203" s="35"/>
      <c r="Y203" s="35"/>
      <c r="Z203" s="35"/>
      <c r="AA203" s="35"/>
      <c r="AB203" s="35"/>
      <c r="AC203" s="35"/>
      <c r="AD203" s="35"/>
      <c r="AE203" s="35"/>
      <c r="AR203" s="199" t="s">
        <v>153</v>
      </c>
      <c r="AT203" s="199" t="s">
        <v>148</v>
      </c>
      <c r="AU203" s="199" t="s">
        <v>80</v>
      </c>
      <c r="AY203" s="18" t="s">
        <v>146</v>
      </c>
      <c r="BE203" s="200">
        <f>IF(N203="základní",J203,0)</f>
        <v>0</v>
      </c>
      <c r="BF203" s="200">
        <f>IF(N203="snížená",J203,0)</f>
        <v>0</v>
      </c>
      <c r="BG203" s="200">
        <f>IF(N203="zákl. přenesená",J203,0)</f>
        <v>0</v>
      </c>
      <c r="BH203" s="200">
        <f>IF(N203="sníž. přenesená",J203,0)</f>
        <v>0</v>
      </c>
      <c r="BI203" s="200">
        <f>IF(N203="nulová",J203,0)</f>
        <v>0</v>
      </c>
      <c r="BJ203" s="18" t="s">
        <v>80</v>
      </c>
      <c r="BK203" s="200">
        <f>ROUND(I203*H203,2)</f>
        <v>0</v>
      </c>
      <c r="BL203" s="18" t="s">
        <v>153</v>
      </c>
      <c r="BM203" s="199" t="s">
        <v>802</v>
      </c>
    </row>
    <row r="204" spans="1:65" s="2" customFormat="1" ht="11.25">
      <c r="A204" s="35"/>
      <c r="B204" s="36"/>
      <c r="C204" s="37"/>
      <c r="D204" s="201" t="s">
        <v>155</v>
      </c>
      <c r="E204" s="37"/>
      <c r="F204" s="202" t="s">
        <v>2898</v>
      </c>
      <c r="G204" s="37"/>
      <c r="H204" s="37"/>
      <c r="I204" s="109"/>
      <c r="J204" s="37"/>
      <c r="K204" s="37"/>
      <c r="L204" s="40"/>
      <c r="M204" s="203"/>
      <c r="N204" s="204"/>
      <c r="O204" s="65"/>
      <c r="P204" s="65"/>
      <c r="Q204" s="65"/>
      <c r="R204" s="65"/>
      <c r="S204" s="65"/>
      <c r="T204" s="66"/>
      <c r="U204" s="35"/>
      <c r="V204" s="35"/>
      <c r="W204" s="35"/>
      <c r="X204" s="35"/>
      <c r="Y204" s="35"/>
      <c r="Z204" s="35"/>
      <c r="AA204" s="35"/>
      <c r="AB204" s="35"/>
      <c r="AC204" s="35"/>
      <c r="AD204" s="35"/>
      <c r="AE204" s="35"/>
      <c r="AT204" s="18" t="s">
        <v>155</v>
      </c>
      <c r="AU204" s="18" t="s">
        <v>80</v>
      </c>
    </row>
    <row r="205" spans="1:65" s="2" customFormat="1" ht="16.5" customHeight="1">
      <c r="A205" s="35"/>
      <c r="B205" s="36"/>
      <c r="C205" s="188" t="s">
        <v>474</v>
      </c>
      <c r="D205" s="188" t="s">
        <v>148</v>
      </c>
      <c r="E205" s="189" t="s">
        <v>2899</v>
      </c>
      <c r="F205" s="190" t="s">
        <v>2900</v>
      </c>
      <c r="G205" s="191" t="s">
        <v>2585</v>
      </c>
      <c r="H205" s="192">
        <v>12</v>
      </c>
      <c r="I205" s="193"/>
      <c r="J205" s="194">
        <f>ROUND(I205*H205,2)</f>
        <v>0</v>
      </c>
      <c r="K205" s="190" t="s">
        <v>19</v>
      </c>
      <c r="L205" s="40"/>
      <c r="M205" s="195" t="s">
        <v>19</v>
      </c>
      <c r="N205" s="196" t="s">
        <v>43</v>
      </c>
      <c r="O205" s="65"/>
      <c r="P205" s="197">
        <f>O205*H205</f>
        <v>0</v>
      </c>
      <c r="Q205" s="197">
        <v>0</v>
      </c>
      <c r="R205" s="197">
        <f>Q205*H205</f>
        <v>0</v>
      </c>
      <c r="S205" s="197">
        <v>0</v>
      </c>
      <c r="T205" s="198">
        <f>S205*H205</f>
        <v>0</v>
      </c>
      <c r="U205" s="35"/>
      <c r="V205" s="35"/>
      <c r="W205" s="35"/>
      <c r="X205" s="35"/>
      <c r="Y205" s="35"/>
      <c r="Z205" s="35"/>
      <c r="AA205" s="35"/>
      <c r="AB205" s="35"/>
      <c r="AC205" s="35"/>
      <c r="AD205" s="35"/>
      <c r="AE205" s="35"/>
      <c r="AR205" s="199" t="s">
        <v>153</v>
      </c>
      <c r="AT205" s="199" t="s">
        <v>148</v>
      </c>
      <c r="AU205" s="199" t="s">
        <v>80</v>
      </c>
      <c r="AY205" s="18" t="s">
        <v>146</v>
      </c>
      <c r="BE205" s="200">
        <f>IF(N205="základní",J205,0)</f>
        <v>0</v>
      </c>
      <c r="BF205" s="200">
        <f>IF(N205="snížená",J205,0)</f>
        <v>0</v>
      </c>
      <c r="BG205" s="200">
        <f>IF(N205="zákl. přenesená",J205,0)</f>
        <v>0</v>
      </c>
      <c r="BH205" s="200">
        <f>IF(N205="sníž. přenesená",J205,0)</f>
        <v>0</v>
      </c>
      <c r="BI205" s="200">
        <f>IF(N205="nulová",J205,0)</f>
        <v>0</v>
      </c>
      <c r="BJ205" s="18" t="s">
        <v>80</v>
      </c>
      <c r="BK205" s="200">
        <f>ROUND(I205*H205,2)</f>
        <v>0</v>
      </c>
      <c r="BL205" s="18" t="s">
        <v>153</v>
      </c>
      <c r="BM205" s="199" t="s">
        <v>816</v>
      </c>
    </row>
    <row r="206" spans="1:65" s="2" customFormat="1" ht="11.25">
      <c r="A206" s="35"/>
      <c r="B206" s="36"/>
      <c r="C206" s="37"/>
      <c r="D206" s="201" t="s">
        <v>155</v>
      </c>
      <c r="E206" s="37"/>
      <c r="F206" s="202" t="s">
        <v>2900</v>
      </c>
      <c r="G206" s="37"/>
      <c r="H206" s="37"/>
      <c r="I206" s="109"/>
      <c r="J206" s="37"/>
      <c r="K206" s="37"/>
      <c r="L206" s="40"/>
      <c r="M206" s="203"/>
      <c r="N206" s="204"/>
      <c r="O206" s="65"/>
      <c r="P206" s="65"/>
      <c r="Q206" s="65"/>
      <c r="R206" s="65"/>
      <c r="S206" s="65"/>
      <c r="T206" s="66"/>
      <c r="U206" s="35"/>
      <c r="V206" s="35"/>
      <c r="W206" s="35"/>
      <c r="X206" s="35"/>
      <c r="Y206" s="35"/>
      <c r="Z206" s="35"/>
      <c r="AA206" s="35"/>
      <c r="AB206" s="35"/>
      <c r="AC206" s="35"/>
      <c r="AD206" s="35"/>
      <c r="AE206" s="35"/>
      <c r="AT206" s="18" t="s">
        <v>155</v>
      </c>
      <c r="AU206" s="18" t="s">
        <v>80</v>
      </c>
    </row>
    <row r="207" spans="1:65" s="2" customFormat="1" ht="16.5" customHeight="1">
      <c r="A207" s="35"/>
      <c r="B207" s="36"/>
      <c r="C207" s="188" t="s">
        <v>480</v>
      </c>
      <c r="D207" s="188" t="s">
        <v>148</v>
      </c>
      <c r="E207" s="189" t="s">
        <v>2901</v>
      </c>
      <c r="F207" s="190" t="s">
        <v>2902</v>
      </c>
      <c r="G207" s="191" t="s">
        <v>2585</v>
      </c>
      <c r="H207" s="192">
        <v>4</v>
      </c>
      <c r="I207" s="193"/>
      <c r="J207" s="194">
        <f>ROUND(I207*H207,2)</f>
        <v>0</v>
      </c>
      <c r="K207" s="190" t="s">
        <v>19</v>
      </c>
      <c r="L207" s="40"/>
      <c r="M207" s="195" t="s">
        <v>19</v>
      </c>
      <c r="N207" s="196" t="s">
        <v>43</v>
      </c>
      <c r="O207" s="65"/>
      <c r="P207" s="197">
        <f>O207*H207</f>
        <v>0</v>
      </c>
      <c r="Q207" s="197">
        <v>0</v>
      </c>
      <c r="R207" s="197">
        <f>Q207*H207</f>
        <v>0</v>
      </c>
      <c r="S207" s="197">
        <v>0</v>
      </c>
      <c r="T207" s="198">
        <f>S207*H207</f>
        <v>0</v>
      </c>
      <c r="U207" s="35"/>
      <c r="V207" s="35"/>
      <c r="W207" s="35"/>
      <c r="X207" s="35"/>
      <c r="Y207" s="35"/>
      <c r="Z207" s="35"/>
      <c r="AA207" s="35"/>
      <c r="AB207" s="35"/>
      <c r="AC207" s="35"/>
      <c r="AD207" s="35"/>
      <c r="AE207" s="35"/>
      <c r="AR207" s="199" t="s">
        <v>153</v>
      </c>
      <c r="AT207" s="199" t="s">
        <v>148</v>
      </c>
      <c r="AU207" s="199" t="s">
        <v>80</v>
      </c>
      <c r="AY207" s="18" t="s">
        <v>146</v>
      </c>
      <c r="BE207" s="200">
        <f>IF(N207="základní",J207,0)</f>
        <v>0</v>
      </c>
      <c r="BF207" s="200">
        <f>IF(N207="snížená",J207,0)</f>
        <v>0</v>
      </c>
      <c r="BG207" s="200">
        <f>IF(N207="zákl. přenesená",J207,0)</f>
        <v>0</v>
      </c>
      <c r="BH207" s="200">
        <f>IF(N207="sníž. přenesená",J207,0)</f>
        <v>0</v>
      </c>
      <c r="BI207" s="200">
        <f>IF(N207="nulová",J207,0)</f>
        <v>0</v>
      </c>
      <c r="BJ207" s="18" t="s">
        <v>80</v>
      </c>
      <c r="BK207" s="200">
        <f>ROUND(I207*H207,2)</f>
        <v>0</v>
      </c>
      <c r="BL207" s="18" t="s">
        <v>153</v>
      </c>
      <c r="BM207" s="199" t="s">
        <v>829</v>
      </c>
    </row>
    <row r="208" spans="1:65" s="2" customFormat="1" ht="11.25">
      <c r="A208" s="35"/>
      <c r="B208" s="36"/>
      <c r="C208" s="37"/>
      <c r="D208" s="201" t="s">
        <v>155</v>
      </c>
      <c r="E208" s="37"/>
      <c r="F208" s="202" t="s">
        <v>2902</v>
      </c>
      <c r="G208" s="37"/>
      <c r="H208" s="37"/>
      <c r="I208" s="109"/>
      <c r="J208" s="37"/>
      <c r="K208" s="37"/>
      <c r="L208" s="40"/>
      <c r="M208" s="203"/>
      <c r="N208" s="204"/>
      <c r="O208" s="65"/>
      <c r="P208" s="65"/>
      <c r="Q208" s="65"/>
      <c r="R208" s="65"/>
      <c r="S208" s="65"/>
      <c r="T208" s="66"/>
      <c r="U208" s="35"/>
      <c r="V208" s="35"/>
      <c r="W208" s="35"/>
      <c r="X208" s="35"/>
      <c r="Y208" s="35"/>
      <c r="Z208" s="35"/>
      <c r="AA208" s="35"/>
      <c r="AB208" s="35"/>
      <c r="AC208" s="35"/>
      <c r="AD208" s="35"/>
      <c r="AE208" s="35"/>
      <c r="AT208" s="18" t="s">
        <v>155</v>
      </c>
      <c r="AU208" s="18" t="s">
        <v>80</v>
      </c>
    </row>
    <row r="209" spans="1:65" s="2" customFormat="1" ht="16.5" customHeight="1">
      <c r="A209" s="35"/>
      <c r="B209" s="36"/>
      <c r="C209" s="188" t="s">
        <v>488</v>
      </c>
      <c r="D209" s="188" t="s">
        <v>148</v>
      </c>
      <c r="E209" s="189" t="s">
        <v>2903</v>
      </c>
      <c r="F209" s="190" t="s">
        <v>2904</v>
      </c>
      <c r="G209" s="191" t="s">
        <v>2585</v>
      </c>
      <c r="H209" s="192">
        <v>12</v>
      </c>
      <c r="I209" s="193"/>
      <c r="J209" s="194">
        <f>ROUND(I209*H209,2)</f>
        <v>0</v>
      </c>
      <c r="K209" s="190" t="s">
        <v>19</v>
      </c>
      <c r="L209" s="40"/>
      <c r="M209" s="195" t="s">
        <v>19</v>
      </c>
      <c r="N209" s="196" t="s">
        <v>43</v>
      </c>
      <c r="O209" s="65"/>
      <c r="P209" s="197">
        <f>O209*H209</f>
        <v>0</v>
      </c>
      <c r="Q209" s="197">
        <v>0</v>
      </c>
      <c r="R209" s="197">
        <f>Q209*H209</f>
        <v>0</v>
      </c>
      <c r="S209" s="197">
        <v>0</v>
      </c>
      <c r="T209" s="198">
        <f>S209*H209</f>
        <v>0</v>
      </c>
      <c r="U209" s="35"/>
      <c r="V209" s="35"/>
      <c r="W209" s="35"/>
      <c r="X209" s="35"/>
      <c r="Y209" s="35"/>
      <c r="Z209" s="35"/>
      <c r="AA209" s="35"/>
      <c r="AB209" s="35"/>
      <c r="AC209" s="35"/>
      <c r="AD209" s="35"/>
      <c r="AE209" s="35"/>
      <c r="AR209" s="199" t="s">
        <v>153</v>
      </c>
      <c r="AT209" s="199" t="s">
        <v>148</v>
      </c>
      <c r="AU209" s="199" t="s">
        <v>80</v>
      </c>
      <c r="AY209" s="18" t="s">
        <v>146</v>
      </c>
      <c r="BE209" s="200">
        <f>IF(N209="základní",J209,0)</f>
        <v>0</v>
      </c>
      <c r="BF209" s="200">
        <f>IF(N209="snížená",J209,0)</f>
        <v>0</v>
      </c>
      <c r="BG209" s="200">
        <f>IF(N209="zákl. přenesená",J209,0)</f>
        <v>0</v>
      </c>
      <c r="BH209" s="200">
        <f>IF(N209="sníž. přenesená",J209,0)</f>
        <v>0</v>
      </c>
      <c r="BI209" s="200">
        <f>IF(N209="nulová",J209,0)</f>
        <v>0</v>
      </c>
      <c r="BJ209" s="18" t="s">
        <v>80</v>
      </c>
      <c r="BK209" s="200">
        <f>ROUND(I209*H209,2)</f>
        <v>0</v>
      </c>
      <c r="BL209" s="18" t="s">
        <v>153</v>
      </c>
      <c r="BM209" s="199" t="s">
        <v>842</v>
      </c>
    </row>
    <row r="210" spans="1:65" s="2" customFormat="1" ht="11.25">
      <c r="A210" s="35"/>
      <c r="B210" s="36"/>
      <c r="C210" s="37"/>
      <c r="D210" s="201" t="s">
        <v>155</v>
      </c>
      <c r="E210" s="37"/>
      <c r="F210" s="202" t="s">
        <v>2904</v>
      </c>
      <c r="G210" s="37"/>
      <c r="H210" s="37"/>
      <c r="I210" s="109"/>
      <c r="J210" s="37"/>
      <c r="K210" s="37"/>
      <c r="L210" s="40"/>
      <c r="M210" s="203"/>
      <c r="N210" s="204"/>
      <c r="O210" s="65"/>
      <c r="P210" s="65"/>
      <c r="Q210" s="65"/>
      <c r="R210" s="65"/>
      <c r="S210" s="65"/>
      <c r="T210" s="66"/>
      <c r="U210" s="35"/>
      <c r="V210" s="35"/>
      <c r="W210" s="35"/>
      <c r="X210" s="35"/>
      <c r="Y210" s="35"/>
      <c r="Z210" s="35"/>
      <c r="AA210" s="35"/>
      <c r="AB210" s="35"/>
      <c r="AC210" s="35"/>
      <c r="AD210" s="35"/>
      <c r="AE210" s="35"/>
      <c r="AT210" s="18" t="s">
        <v>155</v>
      </c>
      <c r="AU210" s="18" t="s">
        <v>80</v>
      </c>
    </row>
    <row r="211" spans="1:65" s="2" customFormat="1" ht="16.5" customHeight="1">
      <c r="A211" s="35"/>
      <c r="B211" s="36"/>
      <c r="C211" s="188" t="s">
        <v>494</v>
      </c>
      <c r="D211" s="188" t="s">
        <v>148</v>
      </c>
      <c r="E211" s="189" t="s">
        <v>2905</v>
      </c>
      <c r="F211" s="190" t="s">
        <v>2906</v>
      </c>
      <c r="G211" s="191" t="s">
        <v>2585</v>
      </c>
      <c r="H211" s="192">
        <v>1</v>
      </c>
      <c r="I211" s="193"/>
      <c r="J211" s="194">
        <f>ROUND(I211*H211,2)</f>
        <v>0</v>
      </c>
      <c r="K211" s="190" t="s">
        <v>19</v>
      </c>
      <c r="L211" s="40"/>
      <c r="M211" s="195" t="s">
        <v>19</v>
      </c>
      <c r="N211" s="196" t="s">
        <v>43</v>
      </c>
      <c r="O211" s="65"/>
      <c r="P211" s="197">
        <f>O211*H211</f>
        <v>0</v>
      </c>
      <c r="Q211" s="197">
        <v>0</v>
      </c>
      <c r="R211" s="197">
        <f>Q211*H211</f>
        <v>0</v>
      </c>
      <c r="S211" s="197">
        <v>0</v>
      </c>
      <c r="T211" s="198">
        <f>S211*H211</f>
        <v>0</v>
      </c>
      <c r="U211" s="35"/>
      <c r="V211" s="35"/>
      <c r="W211" s="35"/>
      <c r="X211" s="35"/>
      <c r="Y211" s="35"/>
      <c r="Z211" s="35"/>
      <c r="AA211" s="35"/>
      <c r="AB211" s="35"/>
      <c r="AC211" s="35"/>
      <c r="AD211" s="35"/>
      <c r="AE211" s="35"/>
      <c r="AR211" s="199" t="s">
        <v>153</v>
      </c>
      <c r="AT211" s="199" t="s">
        <v>148</v>
      </c>
      <c r="AU211" s="199" t="s">
        <v>80</v>
      </c>
      <c r="AY211" s="18" t="s">
        <v>146</v>
      </c>
      <c r="BE211" s="200">
        <f>IF(N211="základní",J211,0)</f>
        <v>0</v>
      </c>
      <c r="BF211" s="200">
        <f>IF(N211="snížená",J211,0)</f>
        <v>0</v>
      </c>
      <c r="BG211" s="200">
        <f>IF(N211="zákl. přenesená",J211,0)</f>
        <v>0</v>
      </c>
      <c r="BH211" s="200">
        <f>IF(N211="sníž. přenesená",J211,0)</f>
        <v>0</v>
      </c>
      <c r="BI211" s="200">
        <f>IF(N211="nulová",J211,0)</f>
        <v>0</v>
      </c>
      <c r="BJ211" s="18" t="s">
        <v>80</v>
      </c>
      <c r="BK211" s="200">
        <f>ROUND(I211*H211,2)</f>
        <v>0</v>
      </c>
      <c r="BL211" s="18" t="s">
        <v>153</v>
      </c>
      <c r="BM211" s="199" t="s">
        <v>853</v>
      </c>
    </row>
    <row r="212" spans="1:65" s="2" customFormat="1" ht="11.25">
      <c r="A212" s="35"/>
      <c r="B212" s="36"/>
      <c r="C212" s="37"/>
      <c r="D212" s="201" t="s">
        <v>155</v>
      </c>
      <c r="E212" s="37"/>
      <c r="F212" s="202" t="s">
        <v>2906</v>
      </c>
      <c r="G212" s="37"/>
      <c r="H212" s="37"/>
      <c r="I212" s="109"/>
      <c r="J212" s="37"/>
      <c r="K212" s="37"/>
      <c r="L212" s="40"/>
      <c r="M212" s="203"/>
      <c r="N212" s="204"/>
      <c r="O212" s="65"/>
      <c r="P212" s="65"/>
      <c r="Q212" s="65"/>
      <c r="R212" s="65"/>
      <c r="S212" s="65"/>
      <c r="T212" s="66"/>
      <c r="U212" s="35"/>
      <c r="V212" s="35"/>
      <c r="W212" s="35"/>
      <c r="X212" s="35"/>
      <c r="Y212" s="35"/>
      <c r="Z212" s="35"/>
      <c r="AA212" s="35"/>
      <c r="AB212" s="35"/>
      <c r="AC212" s="35"/>
      <c r="AD212" s="35"/>
      <c r="AE212" s="35"/>
      <c r="AT212" s="18" t="s">
        <v>155</v>
      </c>
      <c r="AU212" s="18" t="s">
        <v>80</v>
      </c>
    </row>
    <row r="213" spans="1:65" s="12" customFormat="1" ht="25.9" customHeight="1">
      <c r="B213" s="172"/>
      <c r="C213" s="173"/>
      <c r="D213" s="174" t="s">
        <v>71</v>
      </c>
      <c r="E213" s="175" t="s">
        <v>2907</v>
      </c>
      <c r="F213" s="175" t="s">
        <v>2908</v>
      </c>
      <c r="G213" s="173"/>
      <c r="H213" s="173"/>
      <c r="I213" s="176"/>
      <c r="J213" s="177">
        <f>BK213</f>
        <v>0</v>
      </c>
      <c r="K213" s="173"/>
      <c r="L213" s="178"/>
      <c r="M213" s="179"/>
      <c r="N213" s="180"/>
      <c r="O213" s="180"/>
      <c r="P213" s="181">
        <f>SUM(P214:P215)</f>
        <v>0</v>
      </c>
      <c r="Q213" s="180"/>
      <c r="R213" s="181">
        <f>SUM(R214:R215)</f>
        <v>0</v>
      </c>
      <c r="S213" s="180"/>
      <c r="T213" s="182">
        <f>SUM(T214:T215)</f>
        <v>0</v>
      </c>
      <c r="AR213" s="183" t="s">
        <v>80</v>
      </c>
      <c r="AT213" s="184" t="s">
        <v>71</v>
      </c>
      <c r="AU213" s="184" t="s">
        <v>72</v>
      </c>
      <c r="AY213" s="183" t="s">
        <v>146</v>
      </c>
      <c r="BK213" s="185">
        <f>SUM(BK214:BK215)</f>
        <v>0</v>
      </c>
    </row>
    <row r="214" spans="1:65" s="2" customFormat="1" ht="16.5" customHeight="1">
      <c r="A214" s="35"/>
      <c r="B214" s="36"/>
      <c r="C214" s="188" t="s">
        <v>500</v>
      </c>
      <c r="D214" s="188" t="s">
        <v>148</v>
      </c>
      <c r="E214" s="189" t="s">
        <v>2909</v>
      </c>
      <c r="F214" s="190" t="s">
        <v>2910</v>
      </c>
      <c r="G214" s="191" t="s">
        <v>2585</v>
      </c>
      <c r="H214" s="192">
        <v>3</v>
      </c>
      <c r="I214" s="193"/>
      <c r="J214" s="194">
        <f>ROUND(I214*H214,2)</f>
        <v>0</v>
      </c>
      <c r="K214" s="190" t="s">
        <v>19</v>
      </c>
      <c r="L214" s="40"/>
      <c r="M214" s="195" t="s">
        <v>19</v>
      </c>
      <c r="N214" s="196" t="s">
        <v>43</v>
      </c>
      <c r="O214" s="65"/>
      <c r="P214" s="197">
        <f>O214*H214</f>
        <v>0</v>
      </c>
      <c r="Q214" s="197">
        <v>0</v>
      </c>
      <c r="R214" s="197">
        <f>Q214*H214</f>
        <v>0</v>
      </c>
      <c r="S214" s="197">
        <v>0</v>
      </c>
      <c r="T214" s="198">
        <f>S214*H214</f>
        <v>0</v>
      </c>
      <c r="U214" s="35"/>
      <c r="V214" s="35"/>
      <c r="W214" s="35"/>
      <c r="X214" s="35"/>
      <c r="Y214" s="35"/>
      <c r="Z214" s="35"/>
      <c r="AA214" s="35"/>
      <c r="AB214" s="35"/>
      <c r="AC214" s="35"/>
      <c r="AD214" s="35"/>
      <c r="AE214" s="35"/>
      <c r="AR214" s="199" t="s">
        <v>153</v>
      </c>
      <c r="AT214" s="199" t="s">
        <v>148</v>
      </c>
      <c r="AU214" s="199" t="s">
        <v>80</v>
      </c>
      <c r="AY214" s="18" t="s">
        <v>146</v>
      </c>
      <c r="BE214" s="200">
        <f>IF(N214="základní",J214,0)</f>
        <v>0</v>
      </c>
      <c r="BF214" s="200">
        <f>IF(N214="snížená",J214,0)</f>
        <v>0</v>
      </c>
      <c r="BG214" s="200">
        <f>IF(N214="zákl. přenesená",J214,0)</f>
        <v>0</v>
      </c>
      <c r="BH214" s="200">
        <f>IF(N214="sníž. přenesená",J214,0)</f>
        <v>0</v>
      </c>
      <c r="BI214" s="200">
        <f>IF(N214="nulová",J214,0)</f>
        <v>0</v>
      </c>
      <c r="BJ214" s="18" t="s">
        <v>80</v>
      </c>
      <c r="BK214" s="200">
        <f>ROUND(I214*H214,2)</f>
        <v>0</v>
      </c>
      <c r="BL214" s="18" t="s">
        <v>153</v>
      </c>
      <c r="BM214" s="199" t="s">
        <v>865</v>
      </c>
    </row>
    <row r="215" spans="1:65" s="2" customFormat="1" ht="11.25">
      <c r="A215" s="35"/>
      <c r="B215" s="36"/>
      <c r="C215" s="37"/>
      <c r="D215" s="201" t="s">
        <v>155</v>
      </c>
      <c r="E215" s="37"/>
      <c r="F215" s="202" t="s">
        <v>2910</v>
      </c>
      <c r="G215" s="37"/>
      <c r="H215" s="37"/>
      <c r="I215" s="109"/>
      <c r="J215" s="37"/>
      <c r="K215" s="37"/>
      <c r="L215" s="40"/>
      <c r="M215" s="203"/>
      <c r="N215" s="204"/>
      <c r="O215" s="65"/>
      <c r="P215" s="65"/>
      <c r="Q215" s="65"/>
      <c r="R215" s="65"/>
      <c r="S215" s="65"/>
      <c r="T215" s="66"/>
      <c r="U215" s="35"/>
      <c r="V215" s="35"/>
      <c r="W215" s="35"/>
      <c r="X215" s="35"/>
      <c r="Y215" s="35"/>
      <c r="Z215" s="35"/>
      <c r="AA215" s="35"/>
      <c r="AB215" s="35"/>
      <c r="AC215" s="35"/>
      <c r="AD215" s="35"/>
      <c r="AE215" s="35"/>
      <c r="AT215" s="18" t="s">
        <v>155</v>
      </c>
      <c r="AU215" s="18" t="s">
        <v>80</v>
      </c>
    </row>
    <row r="216" spans="1:65" s="12" customFormat="1" ht="25.9" customHeight="1">
      <c r="B216" s="172"/>
      <c r="C216" s="173"/>
      <c r="D216" s="174" t="s">
        <v>71</v>
      </c>
      <c r="E216" s="175" t="s">
        <v>2911</v>
      </c>
      <c r="F216" s="175" t="s">
        <v>2912</v>
      </c>
      <c r="G216" s="173"/>
      <c r="H216" s="173"/>
      <c r="I216" s="176"/>
      <c r="J216" s="177">
        <f>BK216</f>
        <v>0</v>
      </c>
      <c r="K216" s="173"/>
      <c r="L216" s="178"/>
      <c r="M216" s="179"/>
      <c r="N216" s="180"/>
      <c r="O216" s="180"/>
      <c r="P216" s="181">
        <f>SUM(P217:P228)</f>
        <v>0</v>
      </c>
      <c r="Q216" s="180"/>
      <c r="R216" s="181">
        <f>SUM(R217:R228)</f>
        <v>0</v>
      </c>
      <c r="S216" s="180"/>
      <c r="T216" s="182">
        <f>SUM(T217:T228)</f>
        <v>0</v>
      </c>
      <c r="AR216" s="183" t="s">
        <v>80</v>
      </c>
      <c r="AT216" s="184" t="s">
        <v>71</v>
      </c>
      <c r="AU216" s="184" t="s">
        <v>72</v>
      </c>
      <c r="AY216" s="183" t="s">
        <v>146</v>
      </c>
      <c r="BK216" s="185">
        <f>SUM(BK217:BK228)</f>
        <v>0</v>
      </c>
    </row>
    <row r="217" spans="1:65" s="2" customFormat="1" ht="16.5" customHeight="1">
      <c r="A217" s="35"/>
      <c r="B217" s="36"/>
      <c r="C217" s="188" t="s">
        <v>507</v>
      </c>
      <c r="D217" s="188" t="s">
        <v>148</v>
      </c>
      <c r="E217" s="189" t="s">
        <v>2913</v>
      </c>
      <c r="F217" s="190" t="s">
        <v>2914</v>
      </c>
      <c r="G217" s="191" t="s">
        <v>2585</v>
      </c>
      <c r="H217" s="192">
        <v>1</v>
      </c>
      <c r="I217" s="193"/>
      <c r="J217" s="194">
        <f>ROUND(I217*H217,2)</f>
        <v>0</v>
      </c>
      <c r="K217" s="190" t="s">
        <v>19</v>
      </c>
      <c r="L217" s="40"/>
      <c r="M217" s="195" t="s">
        <v>19</v>
      </c>
      <c r="N217" s="196" t="s">
        <v>43</v>
      </c>
      <c r="O217" s="65"/>
      <c r="P217" s="197">
        <f>O217*H217</f>
        <v>0</v>
      </c>
      <c r="Q217" s="197">
        <v>0</v>
      </c>
      <c r="R217" s="197">
        <f>Q217*H217</f>
        <v>0</v>
      </c>
      <c r="S217" s="197">
        <v>0</v>
      </c>
      <c r="T217" s="198">
        <f>S217*H217</f>
        <v>0</v>
      </c>
      <c r="U217" s="35"/>
      <c r="V217" s="35"/>
      <c r="W217" s="35"/>
      <c r="X217" s="35"/>
      <c r="Y217" s="35"/>
      <c r="Z217" s="35"/>
      <c r="AA217" s="35"/>
      <c r="AB217" s="35"/>
      <c r="AC217" s="35"/>
      <c r="AD217" s="35"/>
      <c r="AE217" s="35"/>
      <c r="AR217" s="199" t="s">
        <v>153</v>
      </c>
      <c r="AT217" s="199" t="s">
        <v>148</v>
      </c>
      <c r="AU217" s="199" t="s">
        <v>80</v>
      </c>
      <c r="AY217" s="18" t="s">
        <v>146</v>
      </c>
      <c r="BE217" s="200">
        <f>IF(N217="základní",J217,0)</f>
        <v>0</v>
      </c>
      <c r="BF217" s="200">
        <f>IF(N217="snížená",J217,0)</f>
        <v>0</v>
      </c>
      <c r="BG217" s="200">
        <f>IF(N217="zákl. přenesená",J217,0)</f>
        <v>0</v>
      </c>
      <c r="BH217" s="200">
        <f>IF(N217="sníž. přenesená",J217,0)</f>
        <v>0</v>
      </c>
      <c r="BI217" s="200">
        <f>IF(N217="nulová",J217,0)</f>
        <v>0</v>
      </c>
      <c r="BJ217" s="18" t="s">
        <v>80</v>
      </c>
      <c r="BK217" s="200">
        <f>ROUND(I217*H217,2)</f>
        <v>0</v>
      </c>
      <c r="BL217" s="18" t="s">
        <v>153</v>
      </c>
      <c r="BM217" s="199" t="s">
        <v>879</v>
      </c>
    </row>
    <row r="218" spans="1:65" s="2" customFormat="1" ht="11.25">
      <c r="A218" s="35"/>
      <c r="B218" s="36"/>
      <c r="C218" s="37"/>
      <c r="D218" s="201" t="s">
        <v>155</v>
      </c>
      <c r="E218" s="37"/>
      <c r="F218" s="202" t="s">
        <v>2914</v>
      </c>
      <c r="G218" s="37"/>
      <c r="H218" s="37"/>
      <c r="I218" s="109"/>
      <c r="J218" s="37"/>
      <c r="K218" s="37"/>
      <c r="L218" s="40"/>
      <c r="M218" s="203"/>
      <c r="N218" s="204"/>
      <c r="O218" s="65"/>
      <c r="P218" s="65"/>
      <c r="Q218" s="65"/>
      <c r="R218" s="65"/>
      <c r="S218" s="65"/>
      <c r="T218" s="66"/>
      <c r="U218" s="35"/>
      <c r="V218" s="35"/>
      <c r="W218" s="35"/>
      <c r="X218" s="35"/>
      <c r="Y218" s="35"/>
      <c r="Z218" s="35"/>
      <c r="AA218" s="35"/>
      <c r="AB218" s="35"/>
      <c r="AC218" s="35"/>
      <c r="AD218" s="35"/>
      <c r="AE218" s="35"/>
      <c r="AT218" s="18" t="s">
        <v>155</v>
      </c>
      <c r="AU218" s="18" t="s">
        <v>80</v>
      </c>
    </row>
    <row r="219" spans="1:65" s="2" customFormat="1" ht="19.5">
      <c r="A219" s="35"/>
      <c r="B219" s="36"/>
      <c r="C219" s="37"/>
      <c r="D219" s="201" t="s">
        <v>1190</v>
      </c>
      <c r="E219" s="37"/>
      <c r="F219" s="236" t="s">
        <v>2915</v>
      </c>
      <c r="G219" s="37"/>
      <c r="H219" s="37"/>
      <c r="I219" s="109"/>
      <c r="J219" s="37"/>
      <c r="K219" s="37"/>
      <c r="L219" s="40"/>
      <c r="M219" s="203"/>
      <c r="N219" s="204"/>
      <c r="O219" s="65"/>
      <c r="P219" s="65"/>
      <c r="Q219" s="65"/>
      <c r="R219" s="65"/>
      <c r="S219" s="65"/>
      <c r="T219" s="66"/>
      <c r="U219" s="35"/>
      <c r="V219" s="35"/>
      <c r="W219" s="35"/>
      <c r="X219" s="35"/>
      <c r="Y219" s="35"/>
      <c r="Z219" s="35"/>
      <c r="AA219" s="35"/>
      <c r="AB219" s="35"/>
      <c r="AC219" s="35"/>
      <c r="AD219" s="35"/>
      <c r="AE219" s="35"/>
      <c r="AT219" s="18" t="s">
        <v>1190</v>
      </c>
      <c r="AU219" s="18" t="s">
        <v>80</v>
      </c>
    </row>
    <row r="220" spans="1:65" s="2" customFormat="1" ht="16.5" customHeight="1">
      <c r="A220" s="35"/>
      <c r="B220" s="36"/>
      <c r="C220" s="188" t="s">
        <v>513</v>
      </c>
      <c r="D220" s="188" t="s">
        <v>148</v>
      </c>
      <c r="E220" s="189" t="s">
        <v>2916</v>
      </c>
      <c r="F220" s="190" t="s">
        <v>2917</v>
      </c>
      <c r="G220" s="191" t="s">
        <v>2585</v>
      </c>
      <c r="H220" s="192">
        <v>1</v>
      </c>
      <c r="I220" s="193"/>
      <c r="J220" s="194">
        <f>ROUND(I220*H220,2)</f>
        <v>0</v>
      </c>
      <c r="K220" s="190" t="s">
        <v>19</v>
      </c>
      <c r="L220" s="40"/>
      <c r="M220" s="195" t="s">
        <v>19</v>
      </c>
      <c r="N220" s="196" t="s">
        <v>43</v>
      </c>
      <c r="O220" s="65"/>
      <c r="P220" s="197">
        <f>O220*H220</f>
        <v>0</v>
      </c>
      <c r="Q220" s="197">
        <v>0</v>
      </c>
      <c r="R220" s="197">
        <f>Q220*H220</f>
        <v>0</v>
      </c>
      <c r="S220" s="197">
        <v>0</v>
      </c>
      <c r="T220" s="198">
        <f>S220*H220</f>
        <v>0</v>
      </c>
      <c r="U220" s="35"/>
      <c r="V220" s="35"/>
      <c r="W220" s="35"/>
      <c r="X220" s="35"/>
      <c r="Y220" s="35"/>
      <c r="Z220" s="35"/>
      <c r="AA220" s="35"/>
      <c r="AB220" s="35"/>
      <c r="AC220" s="35"/>
      <c r="AD220" s="35"/>
      <c r="AE220" s="35"/>
      <c r="AR220" s="199" t="s">
        <v>153</v>
      </c>
      <c r="AT220" s="199" t="s">
        <v>148</v>
      </c>
      <c r="AU220" s="199" t="s">
        <v>80</v>
      </c>
      <c r="AY220" s="18" t="s">
        <v>146</v>
      </c>
      <c r="BE220" s="200">
        <f>IF(N220="základní",J220,0)</f>
        <v>0</v>
      </c>
      <c r="BF220" s="200">
        <f>IF(N220="snížená",J220,0)</f>
        <v>0</v>
      </c>
      <c r="BG220" s="200">
        <f>IF(N220="zákl. přenesená",J220,0)</f>
        <v>0</v>
      </c>
      <c r="BH220" s="200">
        <f>IF(N220="sníž. přenesená",J220,0)</f>
        <v>0</v>
      </c>
      <c r="BI220" s="200">
        <f>IF(N220="nulová",J220,0)</f>
        <v>0</v>
      </c>
      <c r="BJ220" s="18" t="s">
        <v>80</v>
      </c>
      <c r="BK220" s="200">
        <f>ROUND(I220*H220,2)</f>
        <v>0</v>
      </c>
      <c r="BL220" s="18" t="s">
        <v>153</v>
      </c>
      <c r="BM220" s="199" t="s">
        <v>892</v>
      </c>
    </row>
    <row r="221" spans="1:65" s="2" customFormat="1" ht="11.25">
      <c r="A221" s="35"/>
      <c r="B221" s="36"/>
      <c r="C221" s="37"/>
      <c r="D221" s="201" t="s">
        <v>155</v>
      </c>
      <c r="E221" s="37"/>
      <c r="F221" s="202" t="s">
        <v>2917</v>
      </c>
      <c r="G221" s="37"/>
      <c r="H221" s="37"/>
      <c r="I221" s="109"/>
      <c r="J221" s="37"/>
      <c r="K221" s="37"/>
      <c r="L221" s="40"/>
      <c r="M221" s="203"/>
      <c r="N221" s="204"/>
      <c r="O221" s="65"/>
      <c r="P221" s="65"/>
      <c r="Q221" s="65"/>
      <c r="R221" s="65"/>
      <c r="S221" s="65"/>
      <c r="T221" s="66"/>
      <c r="U221" s="35"/>
      <c r="V221" s="35"/>
      <c r="W221" s="35"/>
      <c r="X221" s="35"/>
      <c r="Y221" s="35"/>
      <c r="Z221" s="35"/>
      <c r="AA221" s="35"/>
      <c r="AB221" s="35"/>
      <c r="AC221" s="35"/>
      <c r="AD221" s="35"/>
      <c r="AE221" s="35"/>
      <c r="AT221" s="18" t="s">
        <v>155</v>
      </c>
      <c r="AU221" s="18" t="s">
        <v>80</v>
      </c>
    </row>
    <row r="222" spans="1:65" s="2" customFormat="1" ht="87.75">
      <c r="A222" s="35"/>
      <c r="B222" s="36"/>
      <c r="C222" s="37"/>
      <c r="D222" s="201" t="s">
        <v>1190</v>
      </c>
      <c r="E222" s="37"/>
      <c r="F222" s="236" t="s">
        <v>2918</v>
      </c>
      <c r="G222" s="37"/>
      <c r="H222" s="37"/>
      <c r="I222" s="109"/>
      <c r="J222" s="37"/>
      <c r="K222" s="37"/>
      <c r="L222" s="40"/>
      <c r="M222" s="203"/>
      <c r="N222" s="204"/>
      <c r="O222" s="65"/>
      <c r="P222" s="65"/>
      <c r="Q222" s="65"/>
      <c r="R222" s="65"/>
      <c r="S222" s="65"/>
      <c r="T222" s="66"/>
      <c r="U222" s="35"/>
      <c r="V222" s="35"/>
      <c r="W222" s="35"/>
      <c r="X222" s="35"/>
      <c r="Y222" s="35"/>
      <c r="Z222" s="35"/>
      <c r="AA222" s="35"/>
      <c r="AB222" s="35"/>
      <c r="AC222" s="35"/>
      <c r="AD222" s="35"/>
      <c r="AE222" s="35"/>
      <c r="AT222" s="18" t="s">
        <v>1190</v>
      </c>
      <c r="AU222" s="18" t="s">
        <v>80</v>
      </c>
    </row>
    <row r="223" spans="1:65" s="2" customFormat="1" ht="16.5" customHeight="1">
      <c r="A223" s="35"/>
      <c r="B223" s="36"/>
      <c r="C223" s="188" t="s">
        <v>519</v>
      </c>
      <c r="D223" s="188" t="s">
        <v>148</v>
      </c>
      <c r="E223" s="189" t="s">
        <v>2919</v>
      </c>
      <c r="F223" s="190" t="s">
        <v>2920</v>
      </c>
      <c r="G223" s="191" t="s">
        <v>2585</v>
      </c>
      <c r="H223" s="192">
        <v>1</v>
      </c>
      <c r="I223" s="193"/>
      <c r="J223" s="194">
        <f>ROUND(I223*H223,2)</f>
        <v>0</v>
      </c>
      <c r="K223" s="190" t="s">
        <v>19</v>
      </c>
      <c r="L223" s="40"/>
      <c r="M223" s="195" t="s">
        <v>19</v>
      </c>
      <c r="N223" s="196" t="s">
        <v>43</v>
      </c>
      <c r="O223" s="65"/>
      <c r="P223" s="197">
        <f>O223*H223</f>
        <v>0</v>
      </c>
      <c r="Q223" s="197">
        <v>0</v>
      </c>
      <c r="R223" s="197">
        <f>Q223*H223</f>
        <v>0</v>
      </c>
      <c r="S223" s="197">
        <v>0</v>
      </c>
      <c r="T223" s="198">
        <f>S223*H223</f>
        <v>0</v>
      </c>
      <c r="U223" s="35"/>
      <c r="V223" s="35"/>
      <c r="W223" s="35"/>
      <c r="X223" s="35"/>
      <c r="Y223" s="35"/>
      <c r="Z223" s="35"/>
      <c r="AA223" s="35"/>
      <c r="AB223" s="35"/>
      <c r="AC223" s="35"/>
      <c r="AD223" s="35"/>
      <c r="AE223" s="35"/>
      <c r="AR223" s="199" t="s">
        <v>153</v>
      </c>
      <c r="AT223" s="199" t="s">
        <v>148</v>
      </c>
      <c r="AU223" s="199" t="s">
        <v>80</v>
      </c>
      <c r="AY223" s="18" t="s">
        <v>146</v>
      </c>
      <c r="BE223" s="200">
        <f>IF(N223="základní",J223,0)</f>
        <v>0</v>
      </c>
      <c r="BF223" s="200">
        <f>IF(N223="snížená",J223,0)</f>
        <v>0</v>
      </c>
      <c r="BG223" s="200">
        <f>IF(N223="zákl. přenesená",J223,0)</f>
        <v>0</v>
      </c>
      <c r="BH223" s="200">
        <f>IF(N223="sníž. přenesená",J223,0)</f>
        <v>0</v>
      </c>
      <c r="BI223" s="200">
        <f>IF(N223="nulová",J223,0)</f>
        <v>0</v>
      </c>
      <c r="BJ223" s="18" t="s">
        <v>80</v>
      </c>
      <c r="BK223" s="200">
        <f>ROUND(I223*H223,2)</f>
        <v>0</v>
      </c>
      <c r="BL223" s="18" t="s">
        <v>153</v>
      </c>
      <c r="BM223" s="199" t="s">
        <v>905</v>
      </c>
    </row>
    <row r="224" spans="1:65" s="2" customFormat="1" ht="11.25">
      <c r="A224" s="35"/>
      <c r="B224" s="36"/>
      <c r="C224" s="37"/>
      <c r="D224" s="201" t="s">
        <v>155</v>
      </c>
      <c r="E224" s="37"/>
      <c r="F224" s="202" t="s">
        <v>2920</v>
      </c>
      <c r="G224" s="37"/>
      <c r="H224" s="37"/>
      <c r="I224" s="109"/>
      <c r="J224" s="37"/>
      <c r="K224" s="37"/>
      <c r="L224" s="40"/>
      <c r="M224" s="203"/>
      <c r="N224" s="204"/>
      <c r="O224" s="65"/>
      <c r="P224" s="65"/>
      <c r="Q224" s="65"/>
      <c r="R224" s="65"/>
      <c r="S224" s="65"/>
      <c r="T224" s="66"/>
      <c r="U224" s="35"/>
      <c r="V224" s="35"/>
      <c r="W224" s="35"/>
      <c r="X224" s="35"/>
      <c r="Y224" s="35"/>
      <c r="Z224" s="35"/>
      <c r="AA224" s="35"/>
      <c r="AB224" s="35"/>
      <c r="AC224" s="35"/>
      <c r="AD224" s="35"/>
      <c r="AE224" s="35"/>
      <c r="AT224" s="18" t="s">
        <v>155</v>
      </c>
      <c r="AU224" s="18" t="s">
        <v>80</v>
      </c>
    </row>
    <row r="225" spans="1:65" s="2" customFormat="1" ht="126.75">
      <c r="A225" s="35"/>
      <c r="B225" s="36"/>
      <c r="C225" s="37"/>
      <c r="D225" s="201" t="s">
        <v>1190</v>
      </c>
      <c r="E225" s="37"/>
      <c r="F225" s="236" t="s">
        <v>2921</v>
      </c>
      <c r="G225" s="37"/>
      <c r="H225" s="37"/>
      <c r="I225" s="109"/>
      <c r="J225" s="37"/>
      <c r="K225" s="37"/>
      <c r="L225" s="40"/>
      <c r="M225" s="203"/>
      <c r="N225" s="204"/>
      <c r="O225" s="65"/>
      <c r="P225" s="65"/>
      <c r="Q225" s="65"/>
      <c r="R225" s="65"/>
      <c r="S225" s="65"/>
      <c r="T225" s="66"/>
      <c r="U225" s="35"/>
      <c r="V225" s="35"/>
      <c r="W225" s="35"/>
      <c r="X225" s="35"/>
      <c r="Y225" s="35"/>
      <c r="Z225" s="35"/>
      <c r="AA225" s="35"/>
      <c r="AB225" s="35"/>
      <c r="AC225" s="35"/>
      <c r="AD225" s="35"/>
      <c r="AE225" s="35"/>
      <c r="AT225" s="18" t="s">
        <v>1190</v>
      </c>
      <c r="AU225" s="18" t="s">
        <v>80</v>
      </c>
    </row>
    <row r="226" spans="1:65" s="2" customFormat="1" ht="16.5" customHeight="1">
      <c r="A226" s="35"/>
      <c r="B226" s="36"/>
      <c r="C226" s="188" t="s">
        <v>528</v>
      </c>
      <c r="D226" s="188" t="s">
        <v>148</v>
      </c>
      <c r="E226" s="189" t="s">
        <v>2922</v>
      </c>
      <c r="F226" s="190" t="s">
        <v>2923</v>
      </c>
      <c r="G226" s="191" t="s">
        <v>2585</v>
      </c>
      <c r="H226" s="192">
        <v>1</v>
      </c>
      <c r="I226" s="193"/>
      <c r="J226" s="194">
        <f>ROUND(I226*H226,2)</f>
        <v>0</v>
      </c>
      <c r="K226" s="190" t="s">
        <v>19</v>
      </c>
      <c r="L226" s="40"/>
      <c r="M226" s="195" t="s">
        <v>19</v>
      </c>
      <c r="N226" s="196" t="s">
        <v>43</v>
      </c>
      <c r="O226" s="65"/>
      <c r="P226" s="197">
        <f>O226*H226</f>
        <v>0</v>
      </c>
      <c r="Q226" s="197">
        <v>0</v>
      </c>
      <c r="R226" s="197">
        <f>Q226*H226</f>
        <v>0</v>
      </c>
      <c r="S226" s="197">
        <v>0</v>
      </c>
      <c r="T226" s="198">
        <f>S226*H226</f>
        <v>0</v>
      </c>
      <c r="U226" s="35"/>
      <c r="V226" s="35"/>
      <c r="W226" s="35"/>
      <c r="X226" s="35"/>
      <c r="Y226" s="35"/>
      <c r="Z226" s="35"/>
      <c r="AA226" s="35"/>
      <c r="AB226" s="35"/>
      <c r="AC226" s="35"/>
      <c r="AD226" s="35"/>
      <c r="AE226" s="35"/>
      <c r="AR226" s="199" t="s">
        <v>153</v>
      </c>
      <c r="AT226" s="199" t="s">
        <v>148</v>
      </c>
      <c r="AU226" s="199" t="s">
        <v>80</v>
      </c>
      <c r="AY226" s="18" t="s">
        <v>146</v>
      </c>
      <c r="BE226" s="200">
        <f>IF(N226="základní",J226,0)</f>
        <v>0</v>
      </c>
      <c r="BF226" s="200">
        <f>IF(N226="snížená",J226,0)</f>
        <v>0</v>
      </c>
      <c r="BG226" s="200">
        <f>IF(N226="zákl. přenesená",J226,0)</f>
        <v>0</v>
      </c>
      <c r="BH226" s="200">
        <f>IF(N226="sníž. přenesená",J226,0)</f>
        <v>0</v>
      </c>
      <c r="BI226" s="200">
        <f>IF(N226="nulová",J226,0)</f>
        <v>0</v>
      </c>
      <c r="BJ226" s="18" t="s">
        <v>80</v>
      </c>
      <c r="BK226" s="200">
        <f>ROUND(I226*H226,2)</f>
        <v>0</v>
      </c>
      <c r="BL226" s="18" t="s">
        <v>153</v>
      </c>
      <c r="BM226" s="199" t="s">
        <v>921</v>
      </c>
    </row>
    <row r="227" spans="1:65" s="2" customFormat="1" ht="11.25">
      <c r="A227" s="35"/>
      <c r="B227" s="36"/>
      <c r="C227" s="37"/>
      <c r="D227" s="201" t="s">
        <v>155</v>
      </c>
      <c r="E227" s="37"/>
      <c r="F227" s="202" t="s">
        <v>2923</v>
      </c>
      <c r="G227" s="37"/>
      <c r="H227" s="37"/>
      <c r="I227" s="109"/>
      <c r="J227" s="37"/>
      <c r="K227" s="37"/>
      <c r="L227" s="40"/>
      <c r="M227" s="203"/>
      <c r="N227" s="204"/>
      <c r="O227" s="65"/>
      <c r="P227" s="65"/>
      <c r="Q227" s="65"/>
      <c r="R227" s="65"/>
      <c r="S227" s="65"/>
      <c r="T227" s="66"/>
      <c r="U227" s="35"/>
      <c r="V227" s="35"/>
      <c r="W227" s="35"/>
      <c r="X227" s="35"/>
      <c r="Y227" s="35"/>
      <c r="Z227" s="35"/>
      <c r="AA227" s="35"/>
      <c r="AB227" s="35"/>
      <c r="AC227" s="35"/>
      <c r="AD227" s="35"/>
      <c r="AE227" s="35"/>
      <c r="AT227" s="18" t="s">
        <v>155</v>
      </c>
      <c r="AU227" s="18" t="s">
        <v>80</v>
      </c>
    </row>
    <row r="228" spans="1:65" s="2" customFormat="1" ht="19.5">
      <c r="A228" s="35"/>
      <c r="B228" s="36"/>
      <c r="C228" s="37"/>
      <c r="D228" s="201" t="s">
        <v>1190</v>
      </c>
      <c r="E228" s="37"/>
      <c r="F228" s="236" t="s">
        <v>2924</v>
      </c>
      <c r="G228" s="37"/>
      <c r="H228" s="37"/>
      <c r="I228" s="109"/>
      <c r="J228" s="37"/>
      <c r="K228" s="37"/>
      <c r="L228" s="40"/>
      <c r="M228" s="203"/>
      <c r="N228" s="204"/>
      <c r="O228" s="65"/>
      <c r="P228" s="65"/>
      <c r="Q228" s="65"/>
      <c r="R228" s="65"/>
      <c r="S228" s="65"/>
      <c r="T228" s="66"/>
      <c r="U228" s="35"/>
      <c r="V228" s="35"/>
      <c r="W228" s="35"/>
      <c r="X228" s="35"/>
      <c r="Y228" s="35"/>
      <c r="Z228" s="35"/>
      <c r="AA228" s="35"/>
      <c r="AB228" s="35"/>
      <c r="AC228" s="35"/>
      <c r="AD228" s="35"/>
      <c r="AE228" s="35"/>
      <c r="AT228" s="18" t="s">
        <v>1190</v>
      </c>
      <c r="AU228" s="18" t="s">
        <v>80</v>
      </c>
    </row>
    <row r="229" spans="1:65" s="12" customFormat="1" ht="25.9" customHeight="1">
      <c r="B229" s="172"/>
      <c r="C229" s="173"/>
      <c r="D229" s="174" t="s">
        <v>71</v>
      </c>
      <c r="E229" s="175" t="s">
        <v>2925</v>
      </c>
      <c r="F229" s="175" t="s">
        <v>2926</v>
      </c>
      <c r="G229" s="173"/>
      <c r="H229" s="173"/>
      <c r="I229" s="176"/>
      <c r="J229" s="177">
        <f>BK229</f>
        <v>0</v>
      </c>
      <c r="K229" s="173"/>
      <c r="L229" s="178"/>
      <c r="M229" s="179"/>
      <c r="N229" s="180"/>
      <c r="O229" s="180"/>
      <c r="P229" s="181">
        <f>SUM(P230:P259)</f>
        <v>0</v>
      </c>
      <c r="Q229" s="180"/>
      <c r="R229" s="181">
        <f>SUM(R230:R259)</f>
        <v>0</v>
      </c>
      <c r="S229" s="180"/>
      <c r="T229" s="182">
        <f>SUM(T230:T259)</f>
        <v>0</v>
      </c>
      <c r="AR229" s="183" t="s">
        <v>80</v>
      </c>
      <c r="AT229" s="184" t="s">
        <v>71</v>
      </c>
      <c r="AU229" s="184" t="s">
        <v>72</v>
      </c>
      <c r="AY229" s="183" t="s">
        <v>146</v>
      </c>
      <c r="BK229" s="185">
        <f>SUM(BK230:BK259)</f>
        <v>0</v>
      </c>
    </row>
    <row r="230" spans="1:65" s="2" customFormat="1" ht="36" customHeight="1">
      <c r="A230" s="35"/>
      <c r="B230" s="36"/>
      <c r="C230" s="188" t="s">
        <v>533</v>
      </c>
      <c r="D230" s="188" t="s">
        <v>148</v>
      </c>
      <c r="E230" s="189" t="s">
        <v>2927</v>
      </c>
      <c r="F230" s="190" t="s">
        <v>2863</v>
      </c>
      <c r="G230" s="191" t="s">
        <v>464</v>
      </c>
      <c r="H230" s="192">
        <v>350</v>
      </c>
      <c r="I230" s="193"/>
      <c r="J230" s="194">
        <f>ROUND(I230*H230,2)</f>
        <v>0</v>
      </c>
      <c r="K230" s="190" t="s">
        <v>19</v>
      </c>
      <c r="L230" s="40"/>
      <c r="M230" s="195" t="s">
        <v>19</v>
      </c>
      <c r="N230" s="196" t="s">
        <v>43</v>
      </c>
      <c r="O230" s="65"/>
      <c r="P230" s="197">
        <f>O230*H230</f>
        <v>0</v>
      </c>
      <c r="Q230" s="197">
        <v>0</v>
      </c>
      <c r="R230" s="197">
        <f>Q230*H230</f>
        <v>0</v>
      </c>
      <c r="S230" s="197">
        <v>0</v>
      </c>
      <c r="T230" s="198">
        <f>S230*H230</f>
        <v>0</v>
      </c>
      <c r="U230" s="35"/>
      <c r="V230" s="35"/>
      <c r="W230" s="35"/>
      <c r="X230" s="35"/>
      <c r="Y230" s="35"/>
      <c r="Z230" s="35"/>
      <c r="AA230" s="35"/>
      <c r="AB230" s="35"/>
      <c r="AC230" s="35"/>
      <c r="AD230" s="35"/>
      <c r="AE230" s="35"/>
      <c r="AR230" s="199" t="s">
        <v>153</v>
      </c>
      <c r="AT230" s="199" t="s">
        <v>148</v>
      </c>
      <c r="AU230" s="199" t="s">
        <v>80</v>
      </c>
      <c r="AY230" s="18" t="s">
        <v>146</v>
      </c>
      <c r="BE230" s="200">
        <f>IF(N230="základní",J230,0)</f>
        <v>0</v>
      </c>
      <c r="BF230" s="200">
        <f>IF(N230="snížená",J230,0)</f>
        <v>0</v>
      </c>
      <c r="BG230" s="200">
        <f>IF(N230="zákl. přenesená",J230,0)</f>
        <v>0</v>
      </c>
      <c r="BH230" s="200">
        <f>IF(N230="sníž. přenesená",J230,0)</f>
        <v>0</v>
      </c>
      <c r="BI230" s="200">
        <f>IF(N230="nulová",J230,0)</f>
        <v>0</v>
      </c>
      <c r="BJ230" s="18" t="s">
        <v>80</v>
      </c>
      <c r="BK230" s="200">
        <f>ROUND(I230*H230,2)</f>
        <v>0</v>
      </c>
      <c r="BL230" s="18" t="s">
        <v>153</v>
      </c>
      <c r="BM230" s="199" t="s">
        <v>936</v>
      </c>
    </row>
    <row r="231" spans="1:65" s="2" customFormat="1" ht="29.25">
      <c r="A231" s="35"/>
      <c r="B231" s="36"/>
      <c r="C231" s="37"/>
      <c r="D231" s="201" t="s">
        <v>155</v>
      </c>
      <c r="E231" s="37"/>
      <c r="F231" s="202" t="s">
        <v>2928</v>
      </c>
      <c r="G231" s="37"/>
      <c r="H231" s="37"/>
      <c r="I231" s="109"/>
      <c r="J231" s="37"/>
      <c r="K231" s="37"/>
      <c r="L231" s="40"/>
      <c r="M231" s="203"/>
      <c r="N231" s="204"/>
      <c r="O231" s="65"/>
      <c r="P231" s="65"/>
      <c r="Q231" s="65"/>
      <c r="R231" s="65"/>
      <c r="S231" s="65"/>
      <c r="T231" s="66"/>
      <c r="U231" s="35"/>
      <c r="V231" s="35"/>
      <c r="W231" s="35"/>
      <c r="X231" s="35"/>
      <c r="Y231" s="35"/>
      <c r="Z231" s="35"/>
      <c r="AA231" s="35"/>
      <c r="AB231" s="35"/>
      <c r="AC231" s="35"/>
      <c r="AD231" s="35"/>
      <c r="AE231" s="35"/>
      <c r="AT231" s="18" t="s">
        <v>155</v>
      </c>
      <c r="AU231" s="18" t="s">
        <v>80</v>
      </c>
    </row>
    <row r="232" spans="1:65" s="2" customFormat="1" ht="16.5" customHeight="1">
      <c r="A232" s="35"/>
      <c r="B232" s="36"/>
      <c r="C232" s="188" t="s">
        <v>540</v>
      </c>
      <c r="D232" s="188" t="s">
        <v>148</v>
      </c>
      <c r="E232" s="189" t="s">
        <v>2929</v>
      </c>
      <c r="F232" s="190" t="s">
        <v>2930</v>
      </c>
      <c r="G232" s="191" t="s">
        <v>464</v>
      </c>
      <c r="H232" s="192">
        <v>380</v>
      </c>
      <c r="I232" s="193"/>
      <c r="J232" s="194">
        <f>ROUND(I232*H232,2)</f>
        <v>0</v>
      </c>
      <c r="K232" s="190" t="s">
        <v>19</v>
      </c>
      <c r="L232" s="40"/>
      <c r="M232" s="195" t="s">
        <v>19</v>
      </c>
      <c r="N232" s="196" t="s">
        <v>43</v>
      </c>
      <c r="O232" s="65"/>
      <c r="P232" s="197">
        <f>O232*H232</f>
        <v>0</v>
      </c>
      <c r="Q232" s="197">
        <v>0</v>
      </c>
      <c r="R232" s="197">
        <f>Q232*H232</f>
        <v>0</v>
      </c>
      <c r="S232" s="197">
        <v>0</v>
      </c>
      <c r="T232" s="198">
        <f>S232*H232</f>
        <v>0</v>
      </c>
      <c r="U232" s="35"/>
      <c r="V232" s="35"/>
      <c r="W232" s="35"/>
      <c r="X232" s="35"/>
      <c r="Y232" s="35"/>
      <c r="Z232" s="35"/>
      <c r="AA232" s="35"/>
      <c r="AB232" s="35"/>
      <c r="AC232" s="35"/>
      <c r="AD232" s="35"/>
      <c r="AE232" s="35"/>
      <c r="AR232" s="199" t="s">
        <v>153</v>
      </c>
      <c r="AT232" s="199" t="s">
        <v>148</v>
      </c>
      <c r="AU232" s="199" t="s">
        <v>80</v>
      </c>
      <c r="AY232" s="18" t="s">
        <v>146</v>
      </c>
      <c r="BE232" s="200">
        <f>IF(N232="základní",J232,0)</f>
        <v>0</v>
      </c>
      <c r="BF232" s="200">
        <f>IF(N232="snížená",J232,0)</f>
        <v>0</v>
      </c>
      <c r="BG232" s="200">
        <f>IF(N232="zákl. přenesená",J232,0)</f>
        <v>0</v>
      </c>
      <c r="BH232" s="200">
        <f>IF(N232="sníž. přenesená",J232,0)</f>
        <v>0</v>
      </c>
      <c r="BI232" s="200">
        <f>IF(N232="nulová",J232,0)</f>
        <v>0</v>
      </c>
      <c r="BJ232" s="18" t="s">
        <v>80</v>
      </c>
      <c r="BK232" s="200">
        <f>ROUND(I232*H232,2)</f>
        <v>0</v>
      </c>
      <c r="BL232" s="18" t="s">
        <v>153</v>
      </c>
      <c r="BM232" s="199" t="s">
        <v>950</v>
      </c>
    </row>
    <row r="233" spans="1:65" s="2" customFormat="1" ht="11.25">
      <c r="A233" s="35"/>
      <c r="B233" s="36"/>
      <c r="C233" s="37"/>
      <c r="D233" s="201" t="s">
        <v>155</v>
      </c>
      <c r="E233" s="37"/>
      <c r="F233" s="202" t="s">
        <v>2930</v>
      </c>
      <c r="G233" s="37"/>
      <c r="H233" s="37"/>
      <c r="I233" s="109"/>
      <c r="J233" s="37"/>
      <c r="K233" s="37"/>
      <c r="L233" s="40"/>
      <c r="M233" s="203"/>
      <c r="N233" s="204"/>
      <c r="O233" s="65"/>
      <c r="P233" s="65"/>
      <c r="Q233" s="65"/>
      <c r="R233" s="65"/>
      <c r="S233" s="65"/>
      <c r="T233" s="66"/>
      <c r="U233" s="35"/>
      <c r="V233" s="35"/>
      <c r="W233" s="35"/>
      <c r="X233" s="35"/>
      <c r="Y233" s="35"/>
      <c r="Z233" s="35"/>
      <c r="AA233" s="35"/>
      <c r="AB233" s="35"/>
      <c r="AC233" s="35"/>
      <c r="AD233" s="35"/>
      <c r="AE233" s="35"/>
      <c r="AT233" s="18" t="s">
        <v>155</v>
      </c>
      <c r="AU233" s="18" t="s">
        <v>80</v>
      </c>
    </row>
    <row r="234" spans="1:65" s="2" customFormat="1" ht="16.5" customHeight="1">
      <c r="A234" s="35"/>
      <c r="B234" s="36"/>
      <c r="C234" s="188" t="s">
        <v>545</v>
      </c>
      <c r="D234" s="188" t="s">
        <v>148</v>
      </c>
      <c r="E234" s="189" t="s">
        <v>2931</v>
      </c>
      <c r="F234" s="190" t="s">
        <v>2932</v>
      </c>
      <c r="G234" s="191" t="s">
        <v>464</v>
      </c>
      <c r="H234" s="192">
        <v>6</v>
      </c>
      <c r="I234" s="193"/>
      <c r="J234" s="194">
        <f>ROUND(I234*H234,2)</f>
        <v>0</v>
      </c>
      <c r="K234" s="190" t="s">
        <v>19</v>
      </c>
      <c r="L234" s="40"/>
      <c r="M234" s="195" t="s">
        <v>19</v>
      </c>
      <c r="N234" s="196" t="s">
        <v>43</v>
      </c>
      <c r="O234" s="65"/>
      <c r="P234" s="197">
        <f>O234*H234</f>
        <v>0</v>
      </c>
      <c r="Q234" s="197">
        <v>0</v>
      </c>
      <c r="R234" s="197">
        <f>Q234*H234</f>
        <v>0</v>
      </c>
      <c r="S234" s="197">
        <v>0</v>
      </c>
      <c r="T234" s="198">
        <f>S234*H234</f>
        <v>0</v>
      </c>
      <c r="U234" s="35"/>
      <c r="V234" s="35"/>
      <c r="W234" s="35"/>
      <c r="X234" s="35"/>
      <c r="Y234" s="35"/>
      <c r="Z234" s="35"/>
      <c r="AA234" s="35"/>
      <c r="AB234" s="35"/>
      <c r="AC234" s="35"/>
      <c r="AD234" s="35"/>
      <c r="AE234" s="35"/>
      <c r="AR234" s="199" t="s">
        <v>153</v>
      </c>
      <c r="AT234" s="199" t="s">
        <v>148</v>
      </c>
      <c r="AU234" s="199" t="s">
        <v>80</v>
      </c>
      <c r="AY234" s="18" t="s">
        <v>146</v>
      </c>
      <c r="BE234" s="200">
        <f>IF(N234="základní",J234,0)</f>
        <v>0</v>
      </c>
      <c r="BF234" s="200">
        <f>IF(N234="snížená",J234,0)</f>
        <v>0</v>
      </c>
      <c r="BG234" s="200">
        <f>IF(N234="zákl. přenesená",J234,0)</f>
        <v>0</v>
      </c>
      <c r="BH234" s="200">
        <f>IF(N234="sníž. přenesená",J234,0)</f>
        <v>0</v>
      </c>
      <c r="BI234" s="200">
        <f>IF(N234="nulová",J234,0)</f>
        <v>0</v>
      </c>
      <c r="BJ234" s="18" t="s">
        <v>80</v>
      </c>
      <c r="BK234" s="200">
        <f>ROUND(I234*H234,2)</f>
        <v>0</v>
      </c>
      <c r="BL234" s="18" t="s">
        <v>153</v>
      </c>
      <c r="BM234" s="199" t="s">
        <v>962</v>
      </c>
    </row>
    <row r="235" spans="1:65" s="2" customFormat="1" ht="11.25">
      <c r="A235" s="35"/>
      <c r="B235" s="36"/>
      <c r="C235" s="37"/>
      <c r="D235" s="201" t="s">
        <v>155</v>
      </c>
      <c r="E235" s="37"/>
      <c r="F235" s="202" t="s">
        <v>2932</v>
      </c>
      <c r="G235" s="37"/>
      <c r="H235" s="37"/>
      <c r="I235" s="109"/>
      <c r="J235" s="37"/>
      <c r="K235" s="37"/>
      <c r="L235" s="40"/>
      <c r="M235" s="203"/>
      <c r="N235" s="204"/>
      <c r="O235" s="65"/>
      <c r="P235" s="65"/>
      <c r="Q235" s="65"/>
      <c r="R235" s="65"/>
      <c r="S235" s="65"/>
      <c r="T235" s="66"/>
      <c r="U235" s="35"/>
      <c r="V235" s="35"/>
      <c r="W235" s="35"/>
      <c r="X235" s="35"/>
      <c r="Y235" s="35"/>
      <c r="Z235" s="35"/>
      <c r="AA235" s="35"/>
      <c r="AB235" s="35"/>
      <c r="AC235" s="35"/>
      <c r="AD235" s="35"/>
      <c r="AE235" s="35"/>
      <c r="AT235" s="18" t="s">
        <v>155</v>
      </c>
      <c r="AU235" s="18" t="s">
        <v>80</v>
      </c>
    </row>
    <row r="236" spans="1:65" s="2" customFormat="1" ht="16.5" customHeight="1">
      <c r="A236" s="35"/>
      <c r="B236" s="36"/>
      <c r="C236" s="188" t="s">
        <v>550</v>
      </c>
      <c r="D236" s="188" t="s">
        <v>148</v>
      </c>
      <c r="E236" s="189" t="s">
        <v>2933</v>
      </c>
      <c r="F236" s="190" t="s">
        <v>2934</v>
      </c>
      <c r="G236" s="191" t="s">
        <v>2585</v>
      </c>
      <c r="H236" s="192">
        <v>1</v>
      </c>
      <c r="I236" s="193"/>
      <c r="J236" s="194">
        <f>ROUND(I236*H236,2)</f>
        <v>0</v>
      </c>
      <c r="K236" s="190" t="s">
        <v>19</v>
      </c>
      <c r="L236" s="40"/>
      <c r="M236" s="195" t="s">
        <v>19</v>
      </c>
      <c r="N236" s="196" t="s">
        <v>43</v>
      </c>
      <c r="O236" s="65"/>
      <c r="P236" s="197">
        <f>O236*H236</f>
        <v>0</v>
      </c>
      <c r="Q236" s="197">
        <v>0</v>
      </c>
      <c r="R236" s="197">
        <f>Q236*H236</f>
        <v>0</v>
      </c>
      <c r="S236" s="197">
        <v>0</v>
      </c>
      <c r="T236" s="198">
        <f>S236*H236</f>
        <v>0</v>
      </c>
      <c r="U236" s="35"/>
      <c r="V236" s="35"/>
      <c r="W236" s="35"/>
      <c r="X236" s="35"/>
      <c r="Y236" s="35"/>
      <c r="Z236" s="35"/>
      <c r="AA236" s="35"/>
      <c r="AB236" s="35"/>
      <c r="AC236" s="35"/>
      <c r="AD236" s="35"/>
      <c r="AE236" s="35"/>
      <c r="AR236" s="199" t="s">
        <v>153</v>
      </c>
      <c r="AT236" s="199" t="s">
        <v>148</v>
      </c>
      <c r="AU236" s="199" t="s">
        <v>80</v>
      </c>
      <c r="AY236" s="18" t="s">
        <v>146</v>
      </c>
      <c r="BE236" s="200">
        <f>IF(N236="základní",J236,0)</f>
        <v>0</v>
      </c>
      <c r="BF236" s="200">
        <f>IF(N236="snížená",J236,0)</f>
        <v>0</v>
      </c>
      <c r="BG236" s="200">
        <f>IF(N236="zákl. přenesená",J236,0)</f>
        <v>0</v>
      </c>
      <c r="BH236" s="200">
        <f>IF(N236="sníž. přenesená",J236,0)</f>
        <v>0</v>
      </c>
      <c r="BI236" s="200">
        <f>IF(N236="nulová",J236,0)</f>
        <v>0</v>
      </c>
      <c r="BJ236" s="18" t="s">
        <v>80</v>
      </c>
      <c r="BK236" s="200">
        <f>ROUND(I236*H236,2)</f>
        <v>0</v>
      </c>
      <c r="BL236" s="18" t="s">
        <v>153</v>
      </c>
      <c r="BM236" s="199" t="s">
        <v>974</v>
      </c>
    </row>
    <row r="237" spans="1:65" s="2" customFormat="1" ht="11.25">
      <c r="A237" s="35"/>
      <c r="B237" s="36"/>
      <c r="C237" s="37"/>
      <c r="D237" s="201" t="s">
        <v>155</v>
      </c>
      <c r="E237" s="37"/>
      <c r="F237" s="202" t="s">
        <v>2934</v>
      </c>
      <c r="G237" s="37"/>
      <c r="H237" s="37"/>
      <c r="I237" s="109"/>
      <c r="J237" s="37"/>
      <c r="K237" s="37"/>
      <c r="L237" s="40"/>
      <c r="M237" s="203"/>
      <c r="N237" s="204"/>
      <c r="O237" s="65"/>
      <c r="P237" s="65"/>
      <c r="Q237" s="65"/>
      <c r="R237" s="65"/>
      <c r="S237" s="65"/>
      <c r="T237" s="66"/>
      <c r="U237" s="35"/>
      <c r="V237" s="35"/>
      <c r="W237" s="35"/>
      <c r="X237" s="35"/>
      <c r="Y237" s="35"/>
      <c r="Z237" s="35"/>
      <c r="AA237" s="35"/>
      <c r="AB237" s="35"/>
      <c r="AC237" s="35"/>
      <c r="AD237" s="35"/>
      <c r="AE237" s="35"/>
      <c r="AT237" s="18" t="s">
        <v>155</v>
      </c>
      <c r="AU237" s="18" t="s">
        <v>80</v>
      </c>
    </row>
    <row r="238" spans="1:65" s="2" customFormat="1" ht="16.5" customHeight="1">
      <c r="A238" s="35"/>
      <c r="B238" s="36"/>
      <c r="C238" s="188" t="s">
        <v>555</v>
      </c>
      <c r="D238" s="188" t="s">
        <v>148</v>
      </c>
      <c r="E238" s="189" t="s">
        <v>2935</v>
      </c>
      <c r="F238" s="190" t="s">
        <v>2936</v>
      </c>
      <c r="G238" s="191" t="s">
        <v>2585</v>
      </c>
      <c r="H238" s="192">
        <v>1</v>
      </c>
      <c r="I238" s="193"/>
      <c r="J238" s="194">
        <f>ROUND(I238*H238,2)</f>
        <v>0</v>
      </c>
      <c r="K238" s="190" t="s">
        <v>19</v>
      </c>
      <c r="L238" s="40"/>
      <c r="M238" s="195" t="s">
        <v>19</v>
      </c>
      <c r="N238" s="196" t="s">
        <v>43</v>
      </c>
      <c r="O238" s="65"/>
      <c r="P238" s="197">
        <f>O238*H238</f>
        <v>0</v>
      </c>
      <c r="Q238" s="197">
        <v>0</v>
      </c>
      <c r="R238" s="197">
        <f>Q238*H238</f>
        <v>0</v>
      </c>
      <c r="S238" s="197">
        <v>0</v>
      </c>
      <c r="T238" s="198">
        <f>S238*H238</f>
        <v>0</v>
      </c>
      <c r="U238" s="35"/>
      <c r="V238" s="35"/>
      <c r="W238" s="35"/>
      <c r="X238" s="35"/>
      <c r="Y238" s="35"/>
      <c r="Z238" s="35"/>
      <c r="AA238" s="35"/>
      <c r="AB238" s="35"/>
      <c r="AC238" s="35"/>
      <c r="AD238" s="35"/>
      <c r="AE238" s="35"/>
      <c r="AR238" s="199" t="s">
        <v>153</v>
      </c>
      <c r="AT238" s="199" t="s">
        <v>148</v>
      </c>
      <c r="AU238" s="199" t="s">
        <v>80</v>
      </c>
      <c r="AY238" s="18" t="s">
        <v>146</v>
      </c>
      <c r="BE238" s="200">
        <f>IF(N238="základní",J238,0)</f>
        <v>0</v>
      </c>
      <c r="BF238" s="200">
        <f>IF(N238="snížená",J238,0)</f>
        <v>0</v>
      </c>
      <c r="BG238" s="200">
        <f>IF(N238="zákl. přenesená",J238,0)</f>
        <v>0</v>
      </c>
      <c r="BH238" s="200">
        <f>IF(N238="sníž. přenesená",J238,0)</f>
        <v>0</v>
      </c>
      <c r="BI238" s="200">
        <f>IF(N238="nulová",J238,0)</f>
        <v>0</v>
      </c>
      <c r="BJ238" s="18" t="s">
        <v>80</v>
      </c>
      <c r="BK238" s="200">
        <f>ROUND(I238*H238,2)</f>
        <v>0</v>
      </c>
      <c r="BL238" s="18" t="s">
        <v>153</v>
      </c>
      <c r="BM238" s="199" t="s">
        <v>988</v>
      </c>
    </row>
    <row r="239" spans="1:65" s="2" customFormat="1" ht="11.25">
      <c r="A239" s="35"/>
      <c r="B239" s="36"/>
      <c r="C239" s="37"/>
      <c r="D239" s="201" t="s">
        <v>155</v>
      </c>
      <c r="E239" s="37"/>
      <c r="F239" s="202" t="s">
        <v>2936</v>
      </c>
      <c r="G239" s="37"/>
      <c r="H239" s="37"/>
      <c r="I239" s="109"/>
      <c r="J239" s="37"/>
      <c r="K239" s="37"/>
      <c r="L239" s="40"/>
      <c r="M239" s="203"/>
      <c r="N239" s="204"/>
      <c r="O239" s="65"/>
      <c r="P239" s="65"/>
      <c r="Q239" s="65"/>
      <c r="R239" s="65"/>
      <c r="S239" s="65"/>
      <c r="T239" s="66"/>
      <c r="U239" s="35"/>
      <c r="V239" s="35"/>
      <c r="W239" s="35"/>
      <c r="X239" s="35"/>
      <c r="Y239" s="35"/>
      <c r="Z239" s="35"/>
      <c r="AA239" s="35"/>
      <c r="AB239" s="35"/>
      <c r="AC239" s="35"/>
      <c r="AD239" s="35"/>
      <c r="AE239" s="35"/>
      <c r="AT239" s="18" t="s">
        <v>155</v>
      </c>
      <c r="AU239" s="18" t="s">
        <v>80</v>
      </c>
    </row>
    <row r="240" spans="1:65" s="2" customFormat="1" ht="16.5" customHeight="1">
      <c r="A240" s="35"/>
      <c r="B240" s="36"/>
      <c r="C240" s="188" t="s">
        <v>560</v>
      </c>
      <c r="D240" s="188" t="s">
        <v>148</v>
      </c>
      <c r="E240" s="189" t="s">
        <v>2937</v>
      </c>
      <c r="F240" s="190" t="s">
        <v>2938</v>
      </c>
      <c r="G240" s="191" t="s">
        <v>2585</v>
      </c>
      <c r="H240" s="192">
        <v>1</v>
      </c>
      <c r="I240" s="193"/>
      <c r="J240" s="194">
        <f>ROUND(I240*H240,2)</f>
        <v>0</v>
      </c>
      <c r="K240" s="190" t="s">
        <v>19</v>
      </c>
      <c r="L240" s="40"/>
      <c r="M240" s="195" t="s">
        <v>19</v>
      </c>
      <c r="N240" s="196" t="s">
        <v>43</v>
      </c>
      <c r="O240" s="65"/>
      <c r="P240" s="197">
        <f>O240*H240</f>
        <v>0</v>
      </c>
      <c r="Q240" s="197">
        <v>0</v>
      </c>
      <c r="R240" s="197">
        <f>Q240*H240</f>
        <v>0</v>
      </c>
      <c r="S240" s="197">
        <v>0</v>
      </c>
      <c r="T240" s="198">
        <f>S240*H240</f>
        <v>0</v>
      </c>
      <c r="U240" s="35"/>
      <c r="V240" s="35"/>
      <c r="W240" s="35"/>
      <c r="X240" s="35"/>
      <c r="Y240" s="35"/>
      <c r="Z240" s="35"/>
      <c r="AA240" s="35"/>
      <c r="AB240" s="35"/>
      <c r="AC240" s="35"/>
      <c r="AD240" s="35"/>
      <c r="AE240" s="35"/>
      <c r="AR240" s="199" t="s">
        <v>153</v>
      </c>
      <c r="AT240" s="199" t="s">
        <v>148</v>
      </c>
      <c r="AU240" s="199" t="s">
        <v>80</v>
      </c>
      <c r="AY240" s="18" t="s">
        <v>146</v>
      </c>
      <c r="BE240" s="200">
        <f>IF(N240="základní",J240,0)</f>
        <v>0</v>
      </c>
      <c r="BF240" s="200">
        <f>IF(N240="snížená",J240,0)</f>
        <v>0</v>
      </c>
      <c r="BG240" s="200">
        <f>IF(N240="zákl. přenesená",J240,0)</f>
        <v>0</v>
      </c>
      <c r="BH240" s="200">
        <f>IF(N240="sníž. přenesená",J240,0)</f>
        <v>0</v>
      </c>
      <c r="BI240" s="200">
        <f>IF(N240="nulová",J240,0)</f>
        <v>0</v>
      </c>
      <c r="BJ240" s="18" t="s">
        <v>80</v>
      </c>
      <c r="BK240" s="200">
        <f>ROUND(I240*H240,2)</f>
        <v>0</v>
      </c>
      <c r="BL240" s="18" t="s">
        <v>153</v>
      </c>
      <c r="BM240" s="199" t="s">
        <v>1000</v>
      </c>
    </row>
    <row r="241" spans="1:65" s="2" customFormat="1" ht="11.25">
      <c r="A241" s="35"/>
      <c r="B241" s="36"/>
      <c r="C241" s="37"/>
      <c r="D241" s="201" t="s">
        <v>155</v>
      </c>
      <c r="E241" s="37"/>
      <c r="F241" s="202" t="s">
        <v>2938</v>
      </c>
      <c r="G241" s="37"/>
      <c r="H241" s="37"/>
      <c r="I241" s="109"/>
      <c r="J241" s="37"/>
      <c r="K241" s="37"/>
      <c r="L241" s="40"/>
      <c r="M241" s="203"/>
      <c r="N241" s="204"/>
      <c r="O241" s="65"/>
      <c r="P241" s="65"/>
      <c r="Q241" s="65"/>
      <c r="R241" s="65"/>
      <c r="S241" s="65"/>
      <c r="T241" s="66"/>
      <c r="U241" s="35"/>
      <c r="V241" s="35"/>
      <c r="W241" s="35"/>
      <c r="X241" s="35"/>
      <c r="Y241" s="35"/>
      <c r="Z241" s="35"/>
      <c r="AA241" s="35"/>
      <c r="AB241" s="35"/>
      <c r="AC241" s="35"/>
      <c r="AD241" s="35"/>
      <c r="AE241" s="35"/>
      <c r="AT241" s="18" t="s">
        <v>155</v>
      </c>
      <c r="AU241" s="18" t="s">
        <v>80</v>
      </c>
    </row>
    <row r="242" spans="1:65" s="2" customFormat="1" ht="16.5" customHeight="1">
      <c r="A242" s="35"/>
      <c r="B242" s="36"/>
      <c r="C242" s="188" t="s">
        <v>566</v>
      </c>
      <c r="D242" s="188" t="s">
        <v>148</v>
      </c>
      <c r="E242" s="189" t="s">
        <v>2939</v>
      </c>
      <c r="F242" s="190" t="s">
        <v>2940</v>
      </c>
      <c r="G242" s="191" t="s">
        <v>2585</v>
      </c>
      <c r="H242" s="192">
        <v>1</v>
      </c>
      <c r="I242" s="193"/>
      <c r="J242" s="194">
        <f>ROUND(I242*H242,2)</f>
        <v>0</v>
      </c>
      <c r="K242" s="190" t="s">
        <v>19</v>
      </c>
      <c r="L242" s="40"/>
      <c r="M242" s="195" t="s">
        <v>19</v>
      </c>
      <c r="N242" s="196" t="s">
        <v>43</v>
      </c>
      <c r="O242" s="65"/>
      <c r="P242" s="197">
        <f>O242*H242</f>
        <v>0</v>
      </c>
      <c r="Q242" s="197">
        <v>0</v>
      </c>
      <c r="R242" s="197">
        <f>Q242*H242</f>
        <v>0</v>
      </c>
      <c r="S242" s="197">
        <v>0</v>
      </c>
      <c r="T242" s="198">
        <f>S242*H242</f>
        <v>0</v>
      </c>
      <c r="U242" s="35"/>
      <c r="V242" s="35"/>
      <c r="W242" s="35"/>
      <c r="X242" s="35"/>
      <c r="Y242" s="35"/>
      <c r="Z242" s="35"/>
      <c r="AA242" s="35"/>
      <c r="AB242" s="35"/>
      <c r="AC242" s="35"/>
      <c r="AD242" s="35"/>
      <c r="AE242" s="35"/>
      <c r="AR242" s="199" t="s">
        <v>153</v>
      </c>
      <c r="AT242" s="199" t="s">
        <v>148</v>
      </c>
      <c r="AU242" s="199" t="s">
        <v>80</v>
      </c>
      <c r="AY242" s="18" t="s">
        <v>146</v>
      </c>
      <c r="BE242" s="200">
        <f>IF(N242="základní",J242,0)</f>
        <v>0</v>
      </c>
      <c r="BF242" s="200">
        <f>IF(N242="snížená",J242,0)</f>
        <v>0</v>
      </c>
      <c r="BG242" s="200">
        <f>IF(N242="zákl. přenesená",J242,0)</f>
        <v>0</v>
      </c>
      <c r="BH242" s="200">
        <f>IF(N242="sníž. přenesená",J242,0)</f>
        <v>0</v>
      </c>
      <c r="BI242" s="200">
        <f>IF(N242="nulová",J242,0)</f>
        <v>0</v>
      </c>
      <c r="BJ242" s="18" t="s">
        <v>80</v>
      </c>
      <c r="BK242" s="200">
        <f>ROUND(I242*H242,2)</f>
        <v>0</v>
      </c>
      <c r="BL242" s="18" t="s">
        <v>153</v>
      </c>
      <c r="BM242" s="199" t="s">
        <v>1011</v>
      </c>
    </row>
    <row r="243" spans="1:65" s="2" customFormat="1" ht="11.25">
      <c r="A243" s="35"/>
      <c r="B243" s="36"/>
      <c r="C243" s="37"/>
      <c r="D243" s="201" t="s">
        <v>155</v>
      </c>
      <c r="E243" s="37"/>
      <c r="F243" s="202" t="s">
        <v>2940</v>
      </c>
      <c r="G243" s="37"/>
      <c r="H243" s="37"/>
      <c r="I243" s="109"/>
      <c r="J243" s="37"/>
      <c r="K243" s="37"/>
      <c r="L243" s="40"/>
      <c r="M243" s="203"/>
      <c r="N243" s="204"/>
      <c r="O243" s="65"/>
      <c r="P243" s="65"/>
      <c r="Q243" s="65"/>
      <c r="R243" s="65"/>
      <c r="S243" s="65"/>
      <c r="T243" s="66"/>
      <c r="U243" s="35"/>
      <c r="V243" s="35"/>
      <c r="W243" s="35"/>
      <c r="X243" s="35"/>
      <c r="Y243" s="35"/>
      <c r="Z243" s="35"/>
      <c r="AA243" s="35"/>
      <c r="AB243" s="35"/>
      <c r="AC243" s="35"/>
      <c r="AD243" s="35"/>
      <c r="AE243" s="35"/>
      <c r="AT243" s="18" t="s">
        <v>155</v>
      </c>
      <c r="AU243" s="18" t="s">
        <v>80</v>
      </c>
    </row>
    <row r="244" spans="1:65" s="2" customFormat="1" ht="16.5" customHeight="1">
      <c r="A244" s="35"/>
      <c r="B244" s="36"/>
      <c r="C244" s="188" t="s">
        <v>573</v>
      </c>
      <c r="D244" s="188" t="s">
        <v>148</v>
      </c>
      <c r="E244" s="189" t="s">
        <v>2941</v>
      </c>
      <c r="F244" s="190" t="s">
        <v>2942</v>
      </c>
      <c r="G244" s="191" t="s">
        <v>2585</v>
      </c>
      <c r="H244" s="192">
        <v>1</v>
      </c>
      <c r="I244" s="193"/>
      <c r="J244" s="194">
        <f>ROUND(I244*H244,2)</f>
        <v>0</v>
      </c>
      <c r="K244" s="190" t="s">
        <v>19</v>
      </c>
      <c r="L244" s="40"/>
      <c r="M244" s="195" t="s">
        <v>19</v>
      </c>
      <c r="N244" s="196" t="s">
        <v>43</v>
      </c>
      <c r="O244" s="65"/>
      <c r="P244" s="197">
        <f>O244*H244</f>
        <v>0</v>
      </c>
      <c r="Q244" s="197">
        <v>0</v>
      </c>
      <c r="R244" s="197">
        <f>Q244*H244</f>
        <v>0</v>
      </c>
      <c r="S244" s="197">
        <v>0</v>
      </c>
      <c r="T244" s="198">
        <f>S244*H244</f>
        <v>0</v>
      </c>
      <c r="U244" s="35"/>
      <c r="V244" s="35"/>
      <c r="W244" s="35"/>
      <c r="X244" s="35"/>
      <c r="Y244" s="35"/>
      <c r="Z244" s="35"/>
      <c r="AA244" s="35"/>
      <c r="AB244" s="35"/>
      <c r="AC244" s="35"/>
      <c r="AD244" s="35"/>
      <c r="AE244" s="35"/>
      <c r="AR244" s="199" t="s">
        <v>153</v>
      </c>
      <c r="AT244" s="199" t="s">
        <v>148</v>
      </c>
      <c r="AU244" s="199" t="s">
        <v>80</v>
      </c>
      <c r="AY244" s="18" t="s">
        <v>146</v>
      </c>
      <c r="BE244" s="200">
        <f>IF(N244="základní",J244,0)</f>
        <v>0</v>
      </c>
      <c r="BF244" s="200">
        <f>IF(N244="snížená",J244,0)</f>
        <v>0</v>
      </c>
      <c r="BG244" s="200">
        <f>IF(N244="zákl. přenesená",J244,0)</f>
        <v>0</v>
      </c>
      <c r="BH244" s="200">
        <f>IF(N244="sníž. přenesená",J244,0)</f>
        <v>0</v>
      </c>
      <c r="BI244" s="200">
        <f>IF(N244="nulová",J244,0)</f>
        <v>0</v>
      </c>
      <c r="BJ244" s="18" t="s">
        <v>80</v>
      </c>
      <c r="BK244" s="200">
        <f>ROUND(I244*H244,2)</f>
        <v>0</v>
      </c>
      <c r="BL244" s="18" t="s">
        <v>153</v>
      </c>
      <c r="BM244" s="199" t="s">
        <v>1023</v>
      </c>
    </row>
    <row r="245" spans="1:65" s="2" customFormat="1" ht="11.25">
      <c r="A245" s="35"/>
      <c r="B245" s="36"/>
      <c r="C245" s="37"/>
      <c r="D245" s="201" t="s">
        <v>155</v>
      </c>
      <c r="E245" s="37"/>
      <c r="F245" s="202" t="s">
        <v>2943</v>
      </c>
      <c r="G245" s="37"/>
      <c r="H245" s="37"/>
      <c r="I245" s="109"/>
      <c r="J245" s="37"/>
      <c r="K245" s="37"/>
      <c r="L245" s="40"/>
      <c r="M245" s="203"/>
      <c r="N245" s="204"/>
      <c r="O245" s="65"/>
      <c r="P245" s="65"/>
      <c r="Q245" s="65"/>
      <c r="R245" s="65"/>
      <c r="S245" s="65"/>
      <c r="T245" s="66"/>
      <c r="U245" s="35"/>
      <c r="V245" s="35"/>
      <c r="W245" s="35"/>
      <c r="X245" s="35"/>
      <c r="Y245" s="35"/>
      <c r="Z245" s="35"/>
      <c r="AA245" s="35"/>
      <c r="AB245" s="35"/>
      <c r="AC245" s="35"/>
      <c r="AD245" s="35"/>
      <c r="AE245" s="35"/>
      <c r="AT245" s="18" t="s">
        <v>155</v>
      </c>
      <c r="AU245" s="18" t="s">
        <v>80</v>
      </c>
    </row>
    <row r="246" spans="1:65" s="2" customFormat="1" ht="16.5" customHeight="1">
      <c r="A246" s="35"/>
      <c r="B246" s="36"/>
      <c r="C246" s="188" t="s">
        <v>579</v>
      </c>
      <c r="D246" s="188" t="s">
        <v>148</v>
      </c>
      <c r="E246" s="189" t="s">
        <v>2944</v>
      </c>
      <c r="F246" s="190" t="s">
        <v>2945</v>
      </c>
      <c r="G246" s="191" t="s">
        <v>2585</v>
      </c>
      <c r="H246" s="192">
        <v>3</v>
      </c>
      <c r="I246" s="193"/>
      <c r="J246" s="194">
        <f>ROUND(I246*H246,2)</f>
        <v>0</v>
      </c>
      <c r="K246" s="190" t="s">
        <v>19</v>
      </c>
      <c r="L246" s="40"/>
      <c r="M246" s="195" t="s">
        <v>19</v>
      </c>
      <c r="N246" s="196" t="s">
        <v>43</v>
      </c>
      <c r="O246" s="65"/>
      <c r="P246" s="197">
        <f>O246*H246</f>
        <v>0</v>
      </c>
      <c r="Q246" s="197">
        <v>0</v>
      </c>
      <c r="R246" s="197">
        <f>Q246*H246</f>
        <v>0</v>
      </c>
      <c r="S246" s="197">
        <v>0</v>
      </c>
      <c r="T246" s="198">
        <f>S246*H246</f>
        <v>0</v>
      </c>
      <c r="U246" s="35"/>
      <c r="V246" s="35"/>
      <c r="W246" s="35"/>
      <c r="X246" s="35"/>
      <c r="Y246" s="35"/>
      <c r="Z246" s="35"/>
      <c r="AA246" s="35"/>
      <c r="AB246" s="35"/>
      <c r="AC246" s="35"/>
      <c r="AD246" s="35"/>
      <c r="AE246" s="35"/>
      <c r="AR246" s="199" t="s">
        <v>153</v>
      </c>
      <c r="AT246" s="199" t="s">
        <v>148</v>
      </c>
      <c r="AU246" s="199" t="s">
        <v>80</v>
      </c>
      <c r="AY246" s="18" t="s">
        <v>146</v>
      </c>
      <c r="BE246" s="200">
        <f>IF(N246="základní",J246,0)</f>
        <v>0</v>
      </c>
      <c r="BF246" s="200">
        <f>IF(N246="snížená",J246,0)</f>
        <v>0</v>
      </c>
      <c r="BG246" s="200">
        <f>IF(N246="zákl. přenesená",J246,0)</f>
        <v>0</v>
      </c>
      <c r="BH246" s="200">
        <f>IF(N246="sníž. přenesená",J246,0)</f>
        <v>0</v>
      </c>
      <c r="BI246" s="200">
        <f>IF(N246="nulová",J246,0)</f>
        <v>0</v>
      </c>
      <c r="BJ246" s="18" t="s">
        <v>80</v>
      </c>
      <c r="BK246" s="200">
        <f>ROUND(I246*H246,2)</f>
        <v>0</v>
      </c>
      <c r="BL246" s="18" t="s">
        <v>153</v>
      </c>
      <c r="BM246" s="199" t="s">
        <v>1034</v>
      </c>
    </row>
    <row r="247" spans="1:65" s="2" customFormat="1" ht="11.25">
      <c r="A247" s="35"/>
      <c r="B247" s="36"/>
      <c r="C247" s="37"/>
      <c r="D247" s="201" t="s">
        <v>155</v>
      </c>
      <c r="E247" s="37"/>
      <c r="F247" s="202" t="s">
        <v>2945</v>
      </c>
      <c r="G247" s="37"/>
      <c r="H247" s="37"/>
      <c r="I247" s="109"/>
      <c r="J247" s="37"/>
      <c r="K247" s="37"/>
      <c r="L247" s="40"/>
      <c r="M247" s="203"/>
      <c r="N247" s="204"/>
      <c r="O247" s="65"/>
      <c r="P247" s="65"/>
      <c r="Q247" s="65"/>
      <c r="R247" s="65"/>
      <c r="S247" s="65"/>
      <c r="T247" s="66"/>
      <c r="U247" s="35"/>
      <c r="V247" s="35"/>
      <c r="W247" s="35"/>
      <c r="X247" s="35"/>
      <c r="Y247" s="35"/>
      <c r="Z247" s="35"/>
      <c r="AA247" s="35"/>
      <c r="AB247" s="35"/>
      <c r="AC247" s="35"/>
      <c r="AD247" s="35"/>
      <c r="AE247" s="35"/>
      <c r="AT247" s="18" t="s">
        <v>155</v>
      </c>
      <c r="AU247" s="18" t="s">
        <v>80</v>
      </c>
    </row>
    <row r="248" spans="1:65" s="2" customFormat="1" ht="16.5" customHeight="1">
      <c r="A248" s="35"/>
      <c r="B248" s="36"/>
      <c r="C248" s="188" t="s">
        <v>585</v>
      </c>
      <c r="D248" s="188" t="s">
        <v>148</v>
      </c>
      <c r="E248" s="189" t="s">
        <v>2946</v>
      </c>
      <c r="F248" s="190" t="s">
        <v>2947</v>
      </c>
      <c r="G248" s="191" t="s">
        <v>2585</v>
      </c>
      <c r="H248" s="192">
        <v>1</v>
      </c>
      <c r="I248" s="193"/>
      <c r="J248" s="194">
        <f>ROUND(I248*H248,2)</f>
        <v>0</v>
      </c>
      <c r="K248" s="190" t="s">
        <v>19</v>
      </c>
      <c r="L248" s="40"/>
      <c r="M248" s="195" t="s">
        <v>19</v>
      </c>
      <c r="N248" s="196" t="s">
        <v>43</v>
      </c>
      <c r="O248" s="65"/>
      <c r="P248" s="197">
        <f>O248*H248</f>
        <v>0</v>
      </c>
      <c r="Q248" s="197">
        <v>0</v>
      </c>
      <c r="R248" s="197">
        <f>Q248*H248</f>
        <v>0</v>
      </c>
      <c r="S248" s="197">
        <v>0</v>
      </c>
      <c r="T248" s="198">
        <f>S248*H248</f>
        <v>0</v>
      </c>
      <c r="U248" s="35"/>
      <c r="V248" s="35"/>
      <c r="W248" s="35"/>
      <c r="X248" s="35"/>
      <c r="Y248" s="35"/>
      <c r="Z248" s="35"/>
      <c r="AA248" s="35"/>
      <c r="AB248" s="35"/>
      <c r="AC248" s="35"/>
      <c r="AD248" s="35"/>
      <c r="AE248" s="35"/>
      <c r="AR248" s="199" t="s">
        <v>153</v>
      </c>
      <c r="AT248" s="199" t="s">
        <v>148</v>
      </c>
      <c r="AU248" s="199" t="s">
        <v>80</v>
      </c>
      <c r="AY248" s="18" t="s">
        <v>146</v>
      </c>
      <c r="BE248" s="200">
        <f>IF(N248="základní",J248,0)</f>
        <v>0</v>
      </c>
      <c r="BF248" s="200">
        <f>IF(N248="snížená",J248,0)</f>
        <v>0</v>
      </c>
      <c r="BG248" s="200">
        <f>IF(N248="zákl. přenesená",J248,0)</f>
        <v>0</v>
      </c>
      <c r="BH248" s="200">
        <f>IF(N248="sníž. přenesená",J248,0)</f>
        <v>0</v>
      </c>
      <c r="BI248" s="200">
        <f>IF(N248="nulová",J248,0)</f>
        <v>0</v>
      </c>
      <c r="BJ248" s="18" t="s">
        <v>80</v>
      </c>
      <c r="BK248" s="200">
        <f>ROUND(I248*H248,2)</f>
        <v>0</v>
      </c>
      <c r="BL248" s="18" t="s">
        <v>153</v>
      </c>
      <c r="BM248" s="199" t="s">
        <v>1053</v>
      </c>
    </row>
    <row r="249" spans="1:65" s="2" customFormat="1" ht="11.25">
      <c r="A249" s="35"/>
      <c r="B249" s="36"/>
      <c r="C249" s="37"/>
      <c r="D249" s="201" t="s">
        <v>155</v>
      </c>
      <c r="E249" s="37"/>
      <c r="F249" s="202" t="s">
        <v>2947</v>
      </c>
      <c r="G249" s="37"/>
      <c r="H249" s="37"/>
      <c r="I249" s="109"/>
      <c r="J249" s="37"/>
      <c r="K249" s="37"/>
      <c r="L249" s="40"/>
      <c r="M249" s="203"/>
      <c r="N249" s="204"/>
      <c r="O249" s="65"/>
      <c r="P249" s="65"/>
      <c r="Q249" s="65"/>
      <c r="R249" s="65"/>
      <c r="S249" s="65"/>
      <c r="T249" s="66"/>
      <c r="U249" s="35"/>
      <c r="V249" s="35"/>
      <c r="W249" s="35"/>
      <c r="X249" s="35"/>
      <c r="Y249" s="35"/>
      <c r="Z249" s="35"/>
      <c r="AA249" s="35"/>
      <c r="AB249" s="35"/>
      <c r="AC249" s="35"/>
      <c r="AD249" s="35"/>
      <c r="AE249" s="35"/>
      <c r="AT249" s="18" t="s">
        <v>155</v>
      </c>
      <c r="AU249" s="18" t="s">
        <v>80</v>
      </c>
    </row>
    <row r="250" spans="1:65" s="2" customFormat="1" ht="16.5" customHeight="1">
      <c r="A250" s="35"/>
      <c r="B250" s="36"/>
      <c r="C250" s="188" t="s">
        <v>593</v>
      </c>
      <c r="D250" s="188" t="s">
        <v>148</v>
      </c>
      <c r="E250" s="189" t="s">
        <v>2948</v>
      </c>
      <c r="F250" s="190" t="s">
        <v>2949</v>
      </c>
      <c r="G250" s="191" t="s">
        <v>2585</v>
      </c>
      <c r="H250" s="192">
        <v>4</v>
      </c>
      <c r="I250" s="193"/>
      <c r="J250" s="194">
        <f>ROUND(I250*H250,2)</f>
        <v>0</v>
      </c>
      <c r="K250" s="190" t="s">
        <v>19</v>
      </c>
      <c r="L250" s="40"/>
      <c r="M250" s="195" t="s">
        <v>19</v>
      </c>
      <c r="N250" s="196" t="s">
        <v>43</v>
      </c>
      <c r="O250" s="65"/>
      <c r="P250" s="197">
        <f>O250*H250</f>
        <v>0</v>
      </c>
      <c r="Q250" s="197">
        <v>0</v>
      </c>
      <c r="R250" s="197">
        <f>Q250*H250</f>
        <v>0</v>
      </c>
      <c r="S250" s="197">
        <v>0</v>
      </c>
      <c r="T250" s="198">
        <f>S250*H250</f>
        <v>0</v>
      </c>
      <c r="U250" s="35"/>
      <c r="V250" s="35"/>
      <c r="W250" s="35"/>
      <c r="X250" s="35"/>
      <c r="Y250" s="35"/>
      <c r="Z250" s="35"/>
      <c r="AA250" s="35"/>
      <c r="AB250" s="35"/>
      <c r="AC250" s="35"/>
      <c r="AD250" s="35"/>
      <c r="AE250" s="35"/>
      <c r="AR250" s="199" t="s">
        <v>153</v>
      </c>
      <c r="AT250" s="199" t="s">
        <v>148</v>
      </c>
      <c r="AU250" s="199" t="s">
        <v>80</v>
      </c>
      <c r="AY250" s="18" t="s">
        <v>146</v>
      </c>
      <c r="BE250" s="200">
        <f>IF(N250="základní",J250,0)</f>
        <v>0</v>
      </c>
      <c r="BF250" s="200">
        <f>IF(N250="snížená",J250,0)</f>
        <v>0</v>
      </c>
      <c r="BG250" s="200">
        <f>IF(N250="zákl. přenesená",J250,0)</f>
        <v>0</v>
      </c>
      <c r="BH250" s="200">
        <f>IF(N250="sníž. přenesená",J250,0)</f>
        <v>0</v>
      </c>
      <c r="BI250" s="200">
        <f>IF(N250="nulová",J250,0)</f>
        <v>0</v>
      </c>
      <c r="BJ250" s="18" t="s">
        <v>80</v>
      </c>
      <c r="BK250" s="200">
        <f>ROUND(I250*H250,2)</f>
        <v>0</v>
      </c>
      <c r="BL250" s="18" t="s">
        <v>153</v>
      </c>
      <c r="BM250" s="199" t="s">
        <v>1067</v>
      </c>
    </row>
    <row r="251" spans="1:65" s="2" customFormat="1" ht="11.25">
      <c r="A251" s="35"/>
      <c r="B251" s="36"/>
      <c r="C251" s="37"/>
      <c r="D251" s="201" t="s">
        <v>155</v>
      </c>
      <c r="E251" s="37"/>
      <c r="F251" s="202" t="s">
        <v>2950</v>
      </c>
      <c r="G251" s="37"/>
      <c r="H251" s="37"/>
      <c r="I251" s="109"/>
      <c r="J251" s="37"/>
      <c r="K251" s="37"/>
      <c r="L251" s="40"/>
      <c r="M251" s="203"/>
      <c r="N251" s="204"/>
      <c r="O251" s="65"/>
      <c r="P251" s="65"/>
      <c r="Q251" s="65"/>
      <c r="R251" s="65"/>
      <c r="S251" s="65"/>
      <c r="T251" s="66"/>
      <c r="U251" s="35"/>
      <c r="V251" s="35"/>
      <c r="W251" s="35"/>
      <c r="X251" s="35"/>
      <c r="Y251" s="35"/>
      <c r="Z251" s="35"/>
      <c r="AA251" s="35"/>
      <c r="AB251" s="35"/>
      <c r="AC251" s="35"/>
      <c r="AD251" s="35"/>
      <c r="AE251" s="35"/>
      <c r="AT251" s="18" t="s">
        <v>155</v>
      </c>
      <c r="AU251" s="18" t="s">
        <v>80</v>
      </c>
    </row>
    <row r="252" spans="1:65" s="2" customFormat="1" ht="16.5" customHeight="1">
      <c r="A252" s="35"/>
      <c r="B252" s="36"/>
      <c r="C252" s="188" t="s">
        <v>598</v>
      </c>
      <c r="D252" s="188" t="s">
        <v>148</v>
      </c>
      <c r="E252" s="189" t="s">
        <v>2951</v>
      </c>
      <c r="F252" s="190" t="s">
        <v>2952</v>
      </c>
      <c r="G252" s="191" t="s">
        <v>2585</v>
      </c>
      <c r="H252" s="192">
        <v>4</v>
      </c>
      <c r="I252" s="193"/>
      <c r="J252" s="194">
        <f>ROUND(I252*H252,2)</f>
        <v>0</v>
      </c>
      <c r="K252" s="190" t="s">
        <v>19</v>
      </c>
      <c r="L252" s="40"/>
      <c r="M252" s="195" t="s">
        <v>19</v>
      </c>
      <c r="N252" s="196" t="s">
        <v>43</v>
      </c>
      <c r="O252" s="65"/>
      <c r="P252" s="197">
        <f>O252*H252</f>
        <v>0</v>
      </c>
      <c r="Q252" s="197">
        <v>0</v>
      </c>
      <c r="R252" s="197">
        <f>Q252*H252</f>
        <v>0</v>
      </c>
      <c r="S252" s="197">
        <v>0</v>
      </c>
      <c r="T252" s="198">
        <f>S252*H252</f>
        <v>0</v>
      </c>
      <c r="U252" s="35"/>
      <c r="V252" s="35"/>
      <c r="W252" s="35"/>
      <c r="X252" s="35"/>
      <c r="Y252" s="35"/>
      <c r="Z252" s="35"/>
      <c r="AA252" s="35"/>
      <c r="AB252" s="35"/>
      <c r="AC252" s="35"/>
      <c r="AD252" s="35"/>
      <c r="AE252" s="35"/>
      <c r="AR252" s="199" t="s">
        <v>153</v>
      </c>
      <c r="AT252" s="199" t="s">
        <v>148</v>
      </c>
      <c r="AU252" s="199" t="s">
        <v>80</v>
      </c>
      <c r="AY252" s="18" t="s">
        <v>146</v>
      </c>
      <c r="BE252" s="200">
        <f>IF(N252="základní",J252,0)</f>
        <v>0</v>
      </c>
      <c r="BF252" s="200">
        <f>IF(N252="snížená",J252,0)</f>
        <v>0</v>
      </c>
      <c r="BG252" s="200">
        <f>IF(N252="zákl. přenesená",J252,0)</f>
        <v>0</v>
      </c>
      <c r="BH252" s="200">
        <f>IF(N252="sníž. přenesená",J252,0)</f>
        <v>0</v>
      </c>
      <c r="BI252" s="200">
        <f>IF(N252="nulová",J252,0)</f>
        <v>0</v>
      </c>
      <c r="BJ252" s="18" t="s">
        <v>80</v>
      </c>
      <c r="BK252" s="200">
        <f>ROUND(I252*H252,2)</f>
        <v>0</v>
      </c>
      <c r="BL252" s="18" t="s">
        <v>153</v>
      </c>
      <c r="BM252" s="199" t="s">
        <v>1077</v>
      </c>
    </row>
    <row r="253" spans="1:65" s="2" customFormat="1" ht="11.25">
      <c r="A253" s="35"/>
      <c r="B253" s="36"/>
      <c r="C253" s="37"/>
      <c r="D253" s="201" t="s">
        <v>155</v>
      </c>
      <c r="E253" s="37"/>
      <c r="F253" s="202" t="s">
        <v>2952</v>
      </c>
      <c r="G253" s="37"/>
      <c r="H253" s="37"/>
      <c r="I253" s="109"/>
      <c r="J253" s="37"/>
      <c r="K253" s="37"/>
      <c r="L253" s="40"/>
      <c r="M253" s="203"/>
      <c r="N253" s="204"/>
      <c r="O253" s="65"/>
      <c r="P253" s="65"/>
      <c r="Q253" s="65"/>
      <c r="R253" s="65"/>
      <c r="S253" s="65"/>
      <c r="T253" s="66"/>
      <c r="U253" s="35"/>
      <c r="V253" s="35"/>
      <c r="W253" s="35"/>
      <c r="X253" s="35"/>
      <c r="Y253" s="35"/>
      <c r="Z253" s="35"/>
      <c r="AA253" s="35"/>
      <c r="AB253" s="35"/>
      <c r="AC253" s="35"/>
      <c r="AD253" s="35"/>
      <c r="AE253" s="35"/>
      <c r="AT253" s="18" t="s">
        <v>155</v>
      </c>
      <c r="AU253" s="18" t="s">
        <v>80</v>
      </c>
    </row>
    <row r="254" spans="1:65" s="2" customFormat="1" ht="16.5" customHeight="1">
      <c r="A254" s="35"/>
      <c r="B254" s="36"/>
      <c r="C254" s="188" t="s">
        <v>606</v>
      </c>
      <c r="D254" s="188" t="s">
        <v>148</v>
      </c>
      <c r="E254" s="189" t="s">
        <v>2953</v>
      </c>
      <c r="F254" s="190" t="s">
        <v>2954</v>
      </c>
      <c r="G254" s="191" t="s">
        <v>2585</v>
      </c>
      <c r="H254" s="192">
        <v>18</v>
      </c>
      <c r="I254" s="193"/>
      <c r="J254" s="194">
        <f>ROUND(I254*H254,2)</f>
        <v>0</v>
      </c>
      <c r="K254" s="190" t="s">
        <v>19</v>
      </c>
      <c r="L254" s="40"/>
      <c r="M254" s="195" t="s">
        <v>19</v>
      </c>
      <c r="N254" s="196" t="s">
        <v>43</v>
      </c>
      <c r="O254" s="65"/>
      <c r="P254" s="197">
        <f>O254*H254</f>
        <v>0</v>
      </c>
      <c r="Q254" s="197">
        <v>0</v>
      </c>
      <c r="R254" s="197">
        <f>Q254*H254</f>
        <v>0</v>
      </c>
      <c r="S254" s="197">
        <v>0</v>
      </c>
      <c r="T254" s="198">
        <f>S254*H254</f>
        <v>0</v>
      </c>
      <c r="U254" s="35"/>
      <c r="V254" s="35"/>
      <c r="W254" s="35"/>
      <c r="X254" s="35"/>
      <c r="Y254" s="35"/>
      <c r="Z254" s="35"/>
      <c r="AA254" s="35"/>
      <c r="AB254" s="35"/>
      <c r="AC254" s="35"/>
      <c r="AD254" s="35"/>
      <c r="AE254" s="35"/>
      <c r="AR254" s="199" t="s">
        <v>153</v>
      </c>
      <c r="AT254" s="199" t="s">
        <v>148</v>
      </c>
      <c r="AU254" s="199" t="s">
        <v>80</v>
      </c>
      <c r="AY254" s="18" t="s">
        <v>146</v>
      </c>
      <c r="BE254" s="200">
        <f>IF(N254="základní",J254,0)</f>
        <v>0</v>
      </c>
      <c r="BF254" s="200">
        <f>IF(N254="snížená",J254,0)</f>
        <v>0</v>
      </c>
      <c r="BG254" s="200">
        <f>IF(N254="zákl. přenesená",J254,0)</f>
        <v>0</v>
      </c>
      <c r="BH254" s="200">
        <f>IF(N254="sníž. přenesená",J254,0)</f>
        <v>0</v>
      </c>
      <c r="BI254" s="200">
        <f>IF(N254="nulová",J254,0)</f>
        <v>0</v>
      </c>
      <c r="BJ254" s="18" t="s">
        <v>80</v>
      </c>
      <c r="BK254" s="200">
        <f>ROUND(I254*H254,2)</f>
        <v>0</v>
      </c>
      <c r="BL254" s="18" t="s">
        <v>153</v>
      </c>
      <c r="BM254" s="199" t="s">
        <v>1085</v>
      </c>
    </row>
    <row r="255" spans="1:65" s="2" customFormat="1" ht="11.25">
      <c r="A255" s="35"/>
      <c r="B255" s="36"/>
      <c r="C255" s="37"/>
      <c r="D255" s="201" t="s">
        <v>155</v>
      </c>
      <c r="E255" s="37"/>
      <c r="F255" s="202" t="s">
        <v>2954</v>
      </c>
      <c r="G255" s="37"/>
      <c r="H255" s="37"/>
      <c r="I255" s="109"/>
      <c r="J255" s="37"/>
      <c r="K255" s="37"/>
      <c r="L255" s="40"/>
      <c r="M255" s="203"/>
      <c r="N255" s="204"/>
      <c r="O255" s="65"/>
      <c r="P255" s="65"/>
      <c r="Q255" s="65"/>
      <c r="R255" s="65"/>
      <c r="S255" s="65"/>
      <c r="T255" s="66"/>
      <c r="U255" s="35"/>
      <c r="V255" s="35"/>
      <c r="W255" s="35"/>
      <c r="X255" s="35"/>
      <c r="Y255" s="35"/>
      <c r="Z255" s="35"/>
      <c r="AA255" s="35"/>
      <c r="AB255" s="35"/>
      <c r="AC255" s="35"/>
      <c r="AD255" s="35"/>
      <c r="AE255" s="35"/>
      <c r="AT255" s="18" t="s">
        <v>155</v>
      </c>
      <c r="AU255" s="18" t="s">
        <v>80</v>
      </c>
    </row>
    <row r="256" spans="1:65" s="2" customFormat="1" ht="16.5" customHeight="1">
      <c r="A256" s="35"/>
      <c r="B256" s="36"/>
      <c r="C256" s="188" t="s">
        <v>612</v>
      </c>
      <c r="D256" s="188" t="s">
        <v>148</v>
      </c>
      <c r="E256" s="189" t="s">
        <v>2955</v>
      </c>
      <c r="F256" s="190" t="s">
        <v>2956</v>
      </c>
      <c r="G256" s="191" t="s">
        <v>2585</v>
      </c>
      <c r="H256" s="192">
        <v>1</v>
      </c>
      <c r="I256" s="193"/>
      <c r="J256" s="194">
        <f>ROUND(I256*H256,2)</f>
        <v>0</v>
      </c>
      <c r="K256" s="190" t="s">
        <v>19</v>
      </c>
      <c r="L256" s="40"/>
      <c r="M256" s="195" t="s">
        <v>19</v>
      </c>
      <c r="N256" s="196" t="s">
        <v>43</v>
      </c>
      <c r="O256" s="65"/>
      <c r="P256" s="197">
        <f>O256*H256</f>
        <v>0</v>
      </c>
      <c r="Q256" s="197">
        <v>0</v>
      </c>
      <c r="R256" s="197">
        <f>Q256*H256</f>
        <v>0</v>
      </c>
      <c r="S256" s="197">
        <v>0</v>
      </c>
      <c r="T256" s="198">
        <f>S256*H256</f>
        <v>0</v>
      </c>
      <c r="U256" s="35"/>
      <c r="V256" s="35"/>
      <c r="W256" s="35"/>
      <c r="X256" s="35"/>
      <c r="Y256" s="35"/>
      <c r="Z256" s="35"/>
      <c r="AA256" s="35"/>
      <c r="AB256" s="35"/>
      <c r="AC256" s="35"/>
      <c r="AD256" s="35"/>
      <c r="AE256" s="35"/>
      <c r="AR256" s="199" t="s">
        <v>153</v>
      </c>
      <c r="AT256" s="199" t="s">
        <v>148</v>
      </c>
      <c r="AU256" s="199" t="s">
        <v>80</v>
      </c>
      <c r="AY256" s="18" t="s">
        <v>146</v>
      </c>
      <c r="BE256" s="200">
        <f>IF(N256="základní",J256,0)</f>
        <v>0</v>
      </c>
      <c r="BF256" s="200">
        <f>IF(N256="snížená",J256,0)</f>
        <v>0</v>
      </c>
      <c r="BG256" s="200">
        <f>IF(N256="zákl. přenesená",J256,0)</f>
        <v>0</v>
      </c>
      <c r="BH256" s="200">
        <f>IF(N256="sníž. přenesená",J256,0)</f>
        <v>0</v>
      </c>
      <c r="BI256" s="200">
        <f>IF(N256="nulová",J256,0)</f>
        <v>0</v>
      </c>
      <c r="BJ256" s="18" t="s">
        <v>80</v>
      </c>
      <c r="BK256" s="200">
        <f>ROUND(I256*H256,2)</f>
        <v>0</v>
      </c>
      <c r="BL256" s="18" t="s">
        <v>153</v>
      </c>
      <c r="BM256" s="199" t="s">
        <v>1097</v>
      </c>
    </row>
    <row r="257" spans="1:65" s="2" customFormat="1" ht="11.25">
      <c r="A257" s="35"/>
      <c r="B257" s="36"/>
      <c r="C257" s="37"/>
      <c r="D257" s="201" t="s">
        <v>155</v>
      </c>
      <c r="E257" s="37"/>
      <c r="F257" s="202" t="s">
        <v>2956</v>
      </c>
      <c r="G257" s="37"/>
      <c r="H257" s="37"/>
      <c r="I257" s="109"/>
      <c r="J257" s="37"/>
      <c r="K257" s="37"/>
      <c r="L257" s="40"/>
      <c r="M257" s="203"/>
      <c r="N257" s="204"/>
      <c r="O257" s="65"/>
      <c r="P257" s="65"/>
      <c r="Q257" s="65"/>
      <c r="R257" s="65"/>
      <c r="S257" s="65"/>
      <c r="T257" s="66"/>
      <c r="U257" s="35"/>
      <c r="V257" s="35"/>
      <c r="W257" s="35"/>
      <c r="X257" s="35"/>
      <c r="Y257" s="35"/>
      <c r="Z257" s="35"/>
      <c r="AA257" s="35"/>
      <c r="AB257" s="35"/>
      <c r="AC257" s="35"/>
      <c r="AD257" s="35"/>
      <c r="AE257" s="35"/>
      <c r="AT257" s="18" t="s">
        <v>155</v>
      </c>
      <c r="AU257" s="18" t="s">
        <v>80</v>
      </c>
    </row>
    <row r="258" spans="1:65" s="2" customFormat="1" ht="16.5" customHeight="1">
      <c r="A258" s="35"/>
      <c r="B258" s="36"/>
      <c r="C258" s="188" t="s">
        <v>617</v>
      </c>
      <c r="D258" s="188" t="s">
        <v>148</v>
      </c>
      <c r="E258" s="189" t="s">
        <v>2957</v>
      </c>
      <c r="F258" s="190" t="s">
        <v>2958</v>
      </c>
      <c r="G258" s="191" t="s">
        <v>2585</v>
      </c>
      <c r="H258" s="192">
        <v>1</v>
      </c>
      <c r="I258" s="193"/>
      <c r="J258" s="194">
        <f>ROUND(I258*H258,2)</f>
        <v>0</v>
      </c>
      <c r="K258" s="190" t="s">
        <v>19</v>
      </c>
      <c r="L258" s="40"/>
      <c r="M258" s="195" t="s">
        <v>19</v>
      </c>
      <c r="N258" s="196" t="s">
        <v>43</v>
      </c>
      <c r="O258" s="65"/>
      <c r="P258" s="197">
        <f>O258*H258</f>
        <v>0</v>
      </c>
      <c r="Q258" s="197">
        <v>0</v>
      </c>
      <c r="R258" s="197">
        <f>Q258*H258</f>
        <v>0</v>
      </c>
      <c r="S258" s="197">
        <v>0</v>
      </c>
      <c r="T258" s="198">
        <f>S258*H258</f>
        <v>0</v>
      </c>
      <c r="U258" s="35"/>
      <c r="V258" s="35"/>
      <c r="W258" s="35"/>
      <c r="X258" s="35"/>
      <c r="Y258" s="35"/>
      <c r="Z258" s="35"/>
      <c r="AA258" s="35"/>
      <c r="AB258" s="35"/>
      <c r="AC258" s="35"/>
      <c r="AD258" s="35"/>
      <c r="AE258" s="35"/>
      <c r="AR258" s="199" t="s">
        <v>153</v>
      </c>
      <c r="AT258" s="199" t="s">
        <v>148</v>
      </c>
      <c r="AU258" s="199" t="s">
        <v>80</v>
      </c>
      <c r="AY258" s="18" t="s">
        <v>146</v>
      </c>
      <c r="BE258" s="200">
        <f>IF(N258="základní",J258,0)</f>
        <v>0</v>
      </c>
      <c r="BF258" s="200">
        <f>IF(N258="snížená",J258,0)</f>
        <v>0</v>
      </c>
      <c r="BG258" s="200">
        <f>IF(N258="zákl. přenesená",J258,0)</f>
        <v>0</v>
      </c>
      <c r="BH258" s="200">
        <f>IF(N258="sníž. přenesená",J258,0)</f>
        <v>0</v>
      </c>
      <c r="BI258" s="200">
        <f>IF(N258="nulová",J258,0)</f>
        <v>0</v>
      </c>
      <c r="BJ258" s="18" t="s">
        <v>80</v>
      </c>
      <c r="BK258" s="200">
        <f>ROUND(I258*H258,2)</f>
        <v>0</v>
      </c>
      <c r="BL258" s="18" t="s">
        <v>153</v>
      </c>
      <c r="BM258" s="199" t="s">
        <v>1107</v>
      </c>
    </row>
    <row r="259" spans="1:65" s="2" customFormat="1" ht="11.25">
      <c r="A259" s="35"/>
      <c r="B259" s="36"/>
      <c r="C259" s="37"/>
      <c r="D259" s="201" t="s">
        <v>155</v>
      </c>
      <c r="E259" s="37"/>
      <c r="F259" s="202" t="s">
        <v>2958</v>
      </c>
      <c r="G259" s="37"/>
      <c r="H259" s="37"/>
      <c r="I259" s="109"/>
      <c r="J259" s="37"/>
      <c r="K259" s="37"/>
      <c r="L259" s="40"/>
      <c r="M259" s="203"/>
      <c r="N259" s="204"/>
      <c r="O259" s="65"/>
      <c r="P259" s="65"/>
      <c r="Q259" s="65"/>
      <c r="R259" s="65"/>
      <c r="S259" s="65"/>
      <c r="T259" s="66"/>
      <c r="U259" s="35"/>
      <c r="V259" s="35"/>
      <c r="W259" s="35"/>
      <c r="X259" s="35"/>
      <c r="Y259" s="35"/>
      <c r="Z259" s="35"/>
      <c r="AA259" s="35"/>
      <c r="AB259" s="35"/>
      <c r="AC259" s="35"/>
      <c r="AD259" s="35"/>
      <c r="AE259" s="35"/>
      <c r="AT259" s="18" t="s">
        <v>155</v>
      </c>
      <c r="AU259" s="18" t="s">
        <v>80</v>
      </c>
    </row>
    <row r="260" spans="1:65" s="12" customFormat="1" ht="25.9" customHeight="1">
      <c r="B260" s="172"/>
      <c r="C260" s="173"/>
      <c r="D260" s="174" t="s">
        <v>71</v>
      </c>
      <c r="E260" s="175" t="s">
        <v>2959</v>
      </c>
      <c r="F260" s="175" t="s">
        <v>2960</v>
      </c>
      <c r="G260" s="173"/>
      <c r="H260" s="173"/>
      <c r="I260" s="176"/>
      <c r="J260" s="177">
        <f>BK260</f>
        <v>0</v>
      </c>
      <c r="K260" s="173"/>
      <c r="L260" s="178"/>
      <c r="M260" s="179"/>
      <c r="N260" s="180"/>
      <c r="O260" s="180"/>
      <c r="P260" s="181">
        <f>SUM(P261:P262)</f>
        <v>0</v>
      </c>
      <c r="Q260" s="180"/>
      <c r="R260" s="181">
        <f>SUM(R261:R262)</f>
        <v>0</v>
      </c>
      <c r="S260" s="180"/>
      <c r="T260" s="182">
        <f>SUM(T261:T262)</f>
        <v>0</v>
      </c>
      <c r="AR260" s="183" t="s">
        <v>80</v>
      </c>
      <c r="AT260" s="184" t="s">
        <v>71</v>
      </c>
      <c r="AU260" s="184" t="s">
        <v>72</v>
      </c>
      <c r="AY260" s="183" t="s">
        <v>146</v>
      </c>
      <c r="BK260" s="185">
        <f>SUM(BK261:BK262)</f>
        <v>0</v>
      </c>
    </row>
    <row r="261" spans="1:65" s="2" customFormat="1" ht="16.5" customHeight="1">
      <c r="A261" s="35"/>
      <c r="B261" s="36"/>
      <c r="C261" s="188" t="s">
        <v>624</v>
      </c>
      <c r="D261" s="188" t="s">
        <v>148</v>
      </c>
      <c r="E261" s="189" t="s">
        <v>2961</v>
      </c>
      <c r="F261" s="190" t="s">
        <v>2962</v>
      </c>
      <c r="G261" s="191" t="s">
        <v>2585</v>
      </c>
      <c r="H261" s="192">
        <v>1</v>
      </c>
      <c r="I261" s="193"/>
      <c r="J261" s="194">
        <f>ROUND(I261*H261,2)</f>
        <v>0</v>
      </c>
      <c r="K261" s="190" t="s">
        <v>19</v>
      </c>
      <c r="L261" s="40"/>
      <c r="M261" s="195" t="s">
        <v>19</v>
      </c>
      <c r="N261" s="196" t="s">
        <v>43</v>
      </c>
      <c r="O261" s="65"/>
      <c r="P261" s="197">
        <f>O261*H261</f>
        <v>0</v>
      </c>
      <c r="Q261" s="197">
        <v>0</v>
      </c>
      <c r="R261" s="197">
        <f>Q261*H261</f>
        <v>0</v>
      </c>
      <c r="S261" s="197">
        <v>0</v>
      </c>
      <c r="T261" s="198">
        <f>S261*H261</f>
        <v>0</v>
      </c>
      <c r="U261" s="35"/>
      <c r="V261" s="35"/>
      <c r="W261" s="35"/>
      <c r="X261" s="35"/>
      <c r="Y261" s="35"/>
      <c r="Z261" s="35"/>
      <c r="AA261" s="35"/>
      <c r="AB261" s="35"/>
      <c r="AC261" s="35"/>
      <c r="AD261" s="35"/>
      <c r="AE261" s="35"/>
      <c r="AR261" s="199" t="s">
        <v>153</v>
      </c>
      <c r="AT261" s="199" t="s">
        <v>148</v>
      </c>
      <c r="AU261" s="199" t="s">
        <v>80</v>
      </c>
      <c r="AY261" s="18" t="s">
        <v>146</v>
      </c>
      <c r="BE261" s="200">
        <f>IF(N261="základní",J261,0)</f>
        <v>0</v>
      </c>
      <c r="BF261" s="200">
        <f>IF(N261="snížená",J261,0)</f>
        <v>0</v>
      </c>
      <c r="BG261" s="200">
        <f>IF(N261="zákl. přenesená",J261,0)</f>
        <v>0</v>
      </c>
      <c r="BH261" s="200">
        <f>IF(N261="sníž. přenesená",J261,0)</f>
        <v>0</v>
      </c>
      <c r="BI261" s="200">
        <f>IF(N261="nulová",J261,0)</f>
        <v>0</v>
      </c>
      <c r="BJ261" s="18" t="s">
        <v>80</v>
      </c>
      <c r="BK261" s="200">
        <f>ROUND(I261*H261,2)</f>
        <v>0</v>
      </c>
      <c r="BL261" s="18" t="s">
        <v>153</v>
      </c>
      <c r="BM261" s="199" t="s">
        <v>1119</v>
      </c>
    </row>
    <row r="262" spans="1:65" s="2" customFormat="1" ht="11.25">
      <c r="A262" s="35"/>
      <c r="B262" s="36"/>
      <c r="C262" s="37"/>
      <c r="D262" s="201" t="s">
        <v>155</v>
      </c>
      <c r="E262" s="37"/>
      <c r="F262" s="202" t="s">
        <v>2962</v>
      </c>
      <c r="G262" s="37"/>
      <c r="H262" s="37"/>
      <c r="I262" s="109"/>
      <c r="J262" s="37"/>
      <c r="K262" s="37"/>
      <c r="L262" s="40"/>
      <c r="M262" s="203"/>
      <c r="N262" s="204"/>
      <c r="O262" s="65"/>
      <c r="P262" s="65"/>
      <c r="Q262" s="65"/>
      <c r="R262" s="65"/>
      <c r="S262" s="65"/>
      <c r="T262" s="66"/>
      <c r="U262" s="35"/>
      <c r="V262" s="35"/>
      <c r="W262" s="35"/>
      <c r="X262" s="35"/>
      <c r="Y262" s="35"/>
      <c r="Z262" s="35"/>
      <c r="AA262" s="35"/>
      <c r="AB262" s="35"/>
      <c r="AC262" s="35"/>
      <c r="AD262" s="35"/>
      <c r="AE262" s="35"/>
      <c r="AT262" s="18" t="s">
        <v>155</v>
      </c>
      <c r="AU262" s="18" t="s">
        <v>80</v>
      </c>
    </row>
    <row r="263" spans="1:65" s="12" customFormat="1" ht="25.9" customHeight="1">
      <c r="B263" s="172"/>
      <c r="C263" s="173"/>
      <c r="D263" s="174" t="s">
        <v>71</v>
      </c>
      <c r="E263" s="175" t="s">
        <v>2963</v>
      </c>
      <c r="F263" s="175" t="s">
        <v>2964</v>
      </c>
      <c r="G263" s="173"/>
      <c r="H263" s="173"/>
      <c r="I263" s="176"/>
      <c r="J263" s="177">
        <f>BK263</f>
        <v>0</v>
      </c>
      <c r="K263" s="173"/>
      <c r="L263" s="178"/>
      <c r="M263" s="179"/>
      <c r="N263" s="180"/>
      <c r="O263" s="180"/>
      <c r="P263" s="181">
        <f>SUM(P264:P265)</f>
        <v>0</v>
      </c>
      <c r="Q263" s="180"/>
      <c r="R263" s="181">
        <f>SUM(R264:R265)</f>
        <v>0</v>
      </c>
      <c r="S263" s="180"/>
      <c r="T263" s="182">
        <f>SUM(T264:T265)</f>
        <v>0</v>
      </c>
      <c r="AR263" s="183" t="s">
        <v>80</v>
      </c>
      <c r="AT263" s="184" t="s">
        <v>71</v>
      </c>
      <c r="AU263" s="184" t="s">
        <v>72</v>
      </c>
      <c r="AY263" s="183" t="s">
        <v>146</v>
      </c>
      <c r="BK263" s="185">
        <f>SUM(BK264:BK265)</f>
        <v>0</v>
      </c>
    </row>
    <row r="264" spans="1:65" s="2" customFormat="1" ht="36" customHeight="1">
      <c r="A264" s="35"/>
      <c r="B264" s="36"/>
      <c r="C264" s="188" t="s">
        <v>630</v>
      </c>
      <c r="D264" s="188" t="s">
        <v>148</v>
      </c>
      <c r="E264" s="189" t="s">
        <v>2965</v>
      </c>
      <c r="F264" s="190" t="s">
        <v>2966</v>
      </c>
      <c r="G264" s="191" t="s">
        <v>2585</v>
      </c>
      <c r="H264" s="192">
        <v>1</v>
      </c>
      <c r="I264" s="193"/>
      <c r="J264" s="194">
        <f>ROUND(I264*H264,2)</f>
        <v>0</v>
      </c>
      <c r="K264" s="190" t="s">
        <v>19</v>
      </c>
      <c r="L264" s="40"/>
      <c r="M264" s="195" t="s">
        <v>19</v>
      </c>
      <c r="N264" s="196" t="s">
        <v>43</v>
      </c>
      <c r="O264" s="65"/>
      <c r="P264" s="197">
        <f>O264*H264</f>
        <v>0</v>
      </c>
      <c r="Q264" s="197">
        <v>0</v>
      </c>
      <c r="R264" s="197">
        <f>Q264*H264</f>
        <v>0</v>
      </c>
      <c r="S264" s="197">
        <v>0</v>
      </c>
      <c r="T264" s="198">
        <f>S264*H264</f>
        <v>0</v>
      </c>
      <c r="U264" s="35"/>
      <c r="V264" s="35"/>
      <c r="W264" s="35"/>
      <c r="X264" s="35"/>
      <c r="Y264" s="35"/>
      <c r="Z264" s="35"/>
      <c r="AA264" s="35"/>
      <c r="AB264" s="35"/>
      <c r="AC264" s="35"/>
      <c r="AD264" s="35"/>
      <c r="AE264" s="35"/>
      <c r="AR264" s="199" t="s">
        <v>153</v>
      </c>
      <c r="AT264" s="199" t="s">
        <v>148</v>
      </c>
      <c r="AU264" s="199" t="s">
        <v>80</v>
      </c>
      <c r="AY264" s="18" t="s">
        <v>146</v>
      </c>
      <c r="BE264" s="200">
        <f>IF(N264="základní",J264,0)</f>
        <v>0</v>
      </c>
      <c r="BF264" s="200">
        <f>IF(N264="snížená",J264,0)</f>
        <v>0</v>
      </c>
      <c r="BG264" s="200">
        <f>IF(N264="zákl. přenesená",J264,0)</f>
        <v>0</v>
      </c>
      <c r="BH264" s="200">
        <f>IF(N264="sníž. přenesená",J264,0)</f>
        <v>0</v>
      </c>
      <c r="BI264" s="200">
        <f>IF(N264="nulová",J264,0)</f>
        <v>0</v>
      </c>
      <c r="BJ264" s="18" t="s">
        <v>80</v>
      </c>
      <c r="BK264" s="200">
        <f>ROUND(I264*H264,2)</f>
        <v>0</v>
      </c>
      <c r="BL264" s="18" t="s">
        <v>153</v>
      </c>
      <c r="BM264" s="199" t="s">
        <v>1131</v>
      </c>
    </row>
    <row r="265" spans="1:65" s="2" customFormat="1" ht="29.25">
      <c r="A265" s="35"/>
      <c r="B265" s="36"/>
      <c r="C265" s="37"/>
      <c r="D265" s="201" t="s">
        <v>155</v>
      </c>
      <c r="E265" s="37"/>
      <c r="F265" s="202" t="s">
        <v>2967</v>
      </c>
      <c r="G265" s="37"/>
      <c r="H265" s="37"/>
      <c r="I265" s="109"/>
      <c r="J265" s="37"/>
      <c r="K265" s="37"/>
      <c r="L265" s="40"/>
      <c r="M265" s="203"/>
      <c r="N265" s="204"/>
      <c r="O265" s="65"/>
      <c r="P265" s="65"/>
      <c r="Q265" s="65"/>
      <c r="R265" s="65"/>
      <c r="S265" s="65"/>
      <c r="T265" s="66"/>
      <c r="U265" s="35"/>
      <c r="V265" s="35"/>
      <c r="W265" s="35"/>
      <c r="X265" s="35"/>
      <c r="Y265" s="35"/>
      <c r="Z265" s="35"/>
      <c r="AA265" s="35"/>
      <c r="AB265" s="35"/>
      <c r="AC265" s="35"/>
      <c r="AD265" s="35"/>
      <c r="AE265" s="35"/>
      <c r="AT265" s="18" t="s">
        <v>155</v>
      </c>
      <c r="AU265" s="18" t="s">
        <v>80</v>
      </c>
    </row>
    <row r="266" spans="1:65" s="12" customFormat="1" ht="25.9" customHeight="1">
      <c r="B266" s="172"/>
      <c r="C266" s="173"/>
      <c r="D266" s="174" t="s">
        <v>71</v>
      </c>
      <c r="E266" s="175" t="s">
        <v>2968</v>
      </c>
      <c r="F266" s="175" t="s">
        <v>2969</v>
      </c>
      <c r="G266" s="173"/>
      <c r="H266" s="173"/>
      <c r="I266" s="176"/>
      <c r="J266" s="177">
        <f>BK266</f>
        <v>0</v>
      </c>
      <c r="K266" s="173"/>
      <c r="L266" s="178"/>
      <c r="M266" s="179"/>
      <c r="N266" s="180"/>
      <c r="O266" s="180"/>
      <c r="P266" s="181">
        <f>SUM(P267:P272)</f>
        <v>0</v>
      </c>
      <c r="Q266" s="180"/>
      <c r="R266" s="181">
        <f>SUM(R267:R272)</f>
        <v>0</v>
      </c>
      <c r="S266" s="180"/>
      <c r="T266" s="182">
        <f>SUM(T267:T272)</f>
        <v>0</v>
      </c>
      <c r="AR266" s="183" t="s">
        <v>80</v>
      </c>
      <c r="AT266" s="184" t="s">
        <v>71</v>
      </c>
      <c r="AU266" s="184" t="s">
        <v>72</v>
      </c>
      <c r="AY266" s="183" t="s">
        <v>146</v>
      </c>
      <c r="BK266" s="185">
        <f>SUM(BK267:BK272)</f>
        <v>0</v>
      </c>
    </row>
    <row r="267" spans="1:65" s="2" customFormat="1" ht="16.5" customHeight="1">
      <c r="A267" s="35"/>
      <c r="B267" s="36"/>
      <c r="C267" s="188" t="s">
        <v>637</v>
      </c>
      <c r="D267" s="188" t="s">
        <v>148</v>
      </c>
      <c r="E267" s="189" t="s">
        <v>2970</v>
      </c>
      <c r="F267" s="190" t="s">
        <v>2971</v>
      </c>
      <c r="G267" s="191" t="s">
        <v>464</v>
      </c>
      <c r="H267" s="192">
        <v>15</v>
      </c>
      <c r="I267" s="193"/>
      <c r="J267" s="194">
        <f>ROUND(I267*H267,2)</f>
        <v>0</v>
      </c>
      <c r="K267" s="190" t="s">
        <v>19</v>
      </c>
      <c r="L267" s="40"/>
      <c r="M267" s="195" t="s">
        <v>19</v>
      </c>
      <c r="N267" s="196" t="s">
        <v>43</v>
      </c>
      <c r="O267" s="65"/>
      <c r="P267" s="197">
        <f>O267*H267</f>
        <v>0</v>
      </c>
      <c r="Q267" s="197">
        <v>0</v>
      </c>
      <c r="R267" s="197">
        <f>Q267*H267</f>
        <v>0</v>
      </c>
      <c r="S267" s="197">
        <v>0</v>
      </c>
      <c r="T267" s="198">
        <f>S267*H267</f>
        <v>0</v>
      </c>
      <c r="U267" s="35"/>
      <c r="V267" s="35"/>
      <c r="W267" s="35"/>
      <c r="X267" s="35"/>
      <c r="Y267" s="35"/>
      <c r="Z267" s="35"/>
      <c r="AA267" s="35"/>
      <c r="AB267" s="35"/>
      <c r="AC267" s="35"/>
      <c r="AD267" s="35"/>
      <c r="AE267" s="35"/>
      <c r="AR267" s="199" t="s">
        <v>153</v>
      </c>
      <c r="AT267" s="199" t="s">
        <v>148</v>
      </c>
      <c r="AU267" s="199" t="s">
        <v>80</v>
      </c>
      <c r="AY267" s="18" t="s">
        <v>146</v>
      </c>
      <c r="BE267" s="200">
        <f>IF(N267="základní",J267,0)</f>
        <v>0</v>
      </c>
      <c r="BF267" s="200">
        <f>IF(N267="snížená",J267,0)</f>
        <v>0</v>
      </c>
      <c r="BG267" s="200">
        <f>IF(N267="zákl. přenesená",J267,0)</f>
        <v>0</v>
      </c>
      <c r="BH267" s="200">
        <f>IF(N267="sníž. přenesená",J267,0)</f>
        <v>0</v>
      </c>
      <c r="BI267" s="200">
        <f>IF(N267="nulová",J267,0)</f>
        <v>0</v>
      </c>
      <c r="BJ267" s="18" t="s">
        <v>80</v>
      </c>
      <c r="BK267" s="200">
        <f>ROUND(I267*H267,2)</f>
        <v>0</v>
      </c>
      <c r="BL267" s="18" t="s">
        <v>153</v>
      </c>
      <c r="BM267" s="199" t="s">
        <v>1143</v>
      </c>
    </row>
    <row r="268" spans="1:65" s="2" customFormat="1" ht="11.25">
      <c r="A268" s="35"/>
      <c r="B268" s="36"/>
      <c r="C268" s="37"/>
      <c r="D268" s="201" t="s">
        <v>155</v>
      </c>
      <c r="E268" s="37"/>
      <c r="F268" s="202" t="s">
        <v>2971</v>
      </c>
      <c r="G268" s="37"/>
      <c r="H268" s="37"/>
      <c r="I268" s="109"/>
      <c r="J268" s="37"/>
      <c r="K268" s="37"/>
      <c r="L268" s="40"/>
      <c r="M268" s="203"/>
      <c r="N268" s="204"/>
      <c r="O268" s="65"/>
      <c r="P268" s="65"/>
      <c r="Q268" s="65"/>
      <c r="R268" s="65"/>
      <c r="S268" s="65"/>
      <c r="T268" s="66"/>
      <c r="U268" s="35"/>
      <c r="V268" s="35"/>
      <c r="W268" s="35"/>
      <c r="X268" s="35"/>
      <c r="Y268" s="35"/>
      <c r="Z268" s="35"/>
      <c r="AA268" s="35"/>
      <c r="AB268" s="35"/>
      <c r="AC268" s="35"/>
      <c r="AD268" s="35"/>
      <c r="AE268" s="35"/>
      <c r="AT268" s="18" t="s">
        <v>155</v>
      </c>
      <c r="AU268" s="18" t="s">
        <v>80</v>
      </c>
    </row>
    <row r="269" spans="1:65" s="2" customFormat="1" ht="16.5" customHeight="1">
      <c r="A269" s="35"/>
      <c r="B269" s="36"/>
      <c r="C269" s="188" t="s">
        <v>643</v>
      </c>
      <c r="D269" s="188" t="s">
        <v>148</v>
      </c>
      <c r="E269" s="189" t="s">
        <v>2972</v>
      </c>
      <c r="F269" s="190" t="s">
        <v>2973</v>
      </c>
      <c r="G269" s="191" t="s">
        <v>464</v>
      </c>
      <c r="H269" s="192">
        <v>15</v>
      </c>
      <c r="I269" s="193"/>
      <c r="J269" s="194">
        <f>ROUND(I269*H269,2)</f>
        <v>0</v>
      </c>
      <c r="K269" s="190" t="s">
        <v>19</v>
      </c>
      <c r="L269" s="40"/>
      <c r="M269" s="195" t="s">
        <v>19</v>
      </c>
      <c r="N269" s="196" t="s">
        <v>43</v>
      </c>
      <c r="O269" s="65"/>
      <c r="P269" s="197">
        <f>O269*H269</f>
        <v>0</v>
      </c>
      <c r="Q269" s="197">
        <v>0</v>
      </c>
      <c r="R269" s="197">
        <f>Q269*H269</f>
        <v>0</v>
      </c>
      <c r="S269" s="197">
        <v>0</v>
      </c>
      <c r="T269" s="198">
        <f>S269*H269</f>
        <v>0</v>
      </c>
      <c r="U269" s="35"/>
      <c r="V269" s="35"/>
      <c r="W269" s="35"/>
      <c r="X269" s="35"/>
      <c r="Y269" s="35"/>
      <c r="Z269" s="35"/>
      <c r="AA269" s="35"/>
      <c r="AB269" s="35"/>
      <c r="AC269" s="35"/>
      <c r="AD269" s="35"/>
      <c r="AE269" s="35"/>
      <c r="AR269" s="199" t="s">
        <v>153</v>
      </c>
      <c r="AT269" s="199" t="s">
        <v>148</v>
      </c>
      <c r="AU269" s="199" t="s">
        <v>80</v>
      </c>
      <c r="AY269" s="18" t="s">
        <v>146</v>
      </c>
      <c r="BE269" s="200">
        <f>IF(N269="základní",J269,0)</f>
        <v>0</v>
      </c>
      <c r="BF269" s="200">
        <f>IF(N269="snížená",J269,0)</f>
        <v>0</v>
      </c>
      <c r="BG269" s="200">
        <f>IF(N269="zákl. přenesená",J269,0)</f>
        <v>0</v>
      </c>
      <c r="BH269" s="200">
        <f>IF(N269="sníž. přenesená",J269,0)</f>
        <v>0</v>
      </c>
      <c r="BI269" s="200">
        <f>IF(N269="nulová",J269,0)</f>
        <v>0</v>
      </c>
      <c r="BJ269" s="18" t="s">
        <v>80</v>
      </c>
      <c r="BK269" s="200">
        <f>ROUND(I269*H269,2)</f>
        <v>0</v>
      </c>
      <c r="BL269" s="18" t="s">
        <v>153</v>
      </c>
      <c r="BM269" s="199" t="s">
        <v>1154</v>
      </c>
    </row>
    <row r="270" spans="1:65" s="2" customFormat="1" ht="11.25">
      <c r="A270" s="35"/>
      <c r="B270" s="36"/>
      <c r="C270" s="37"/>
      <c r="D270" s="201" t="s">
        <v>155</v>
      </c>
      <c r="E270" s="37"/>
      <c r="F270" s="202" t="s">
        <v>2973</v>
      </c>
      <c r="G270" s="37"/>
      <c r="H270" s="37"/>
      <c r="I270" s="109"/>
      <c r="J270" s="37"/>
      <c r="K270" s="37"/>
      <c r="L270" s="40"/>
      <c r="M270" s="203"/>
      <c r="N270" s="204"/>
      <c r="O270" s="65"/>
      <c r="P270" s="65"/>
      <c r="Q270" s="65"/>
      <c r="R270" s="65"/>
      <c r="S270" s="65"/>
      <c r="T270" s="66"/>
      <c r="U270" s="35"/>
      <c r="V270" s="35"/>
      <c r="W270" s="35"/>
      <c r="X270" s="35"/>
      <c r="Y270" s="35"/>
      <c r="Z270" s="35"/>
      <c r="AA270" s="35"/>
      <c r="AB270" s="35"/>
      <c r="AC270" s="35"/>
      <c r="AD270" s="35"/>
      <c r="AE270" s="35"/>
      <c r="AT270" s="18" t="s">
        <v>155</v>
      </c>
      <c r="AU270" s="18" t="s">
        <v>80</v>
      </c>
    </row>
    <row r="271" spans="1:65" s="2" customFormat="1" ht="16.5" customHeight="1">
      <c r="A271" s="35"/>
      <c r="B271" s="36"/>
      <c r="C271" s="188" t="s">
        <v>650</v>
      </c>
      <c r="D271" s="188" t="s">
        <v>148</v>
      </c>
      <c r="E271" s="189" t="s">
        <v>2974</v>
      </c>
      <c r="F271" s="190" t="s">
        <v>2975</v>
      </c>
      <c r="G271" s="191" t="s">
        <v>2585</v>
      </c>
      <c r="H271" s="192">
        <v>1</v>
      </c>
      <c r="I271" s="193"/>
      <c r="J271" s="194">
        <f>ROUND(I271*H271,2)</f>
        <v>0</v>
      </c>
      <c r="K271" s="190" t="s">
        <v>19</v>
      </c>
      <c r="L271" s="40"/>
      <c r="M271" s="195" t="s">
        <v>19</v>
      </c>
      <c r="N271" s="196" t="s">
        <v>43</v>
      </c>
      <c r="O271" s="65"/>
      <c r="P271" s="197">
        <f>O271*H271</f>
        <v>0</v>
      </c>
      <c r="Q271" s="197">
        <v>0</v>
      </c>
      <c r="R271" s="197">
        <f>Q271*H271</f>
        <v>0</v>
      </c>
      <c r="S271" s="197">
        <v>0</v>
      </c>
      <c r="T271" s="198">
        <f>S271*H271</f>
        <v>0</v>
      </c>
      <c r="U271" s="35"/>
      <c r="V271" s="35"/>
      <c r="W271" s="35"/>
      <c r="X271" s="35"/>
      <c r="Y271" s="35"/>
      <c r="Z271" s="35"/>
      <c r="AA271" s="35"/>
      <c r="AB271" s="35"/>
      <c r="AC271" s="35"/>
      <c r="AD271" s="35"/>
      <c r="AE271" s="35"/>
      <c r="AR271" s="199" t="s">
        <v>153</v>
      </c>
      <c r="AT271" s="199" t="s">
        <v>148</v>
      </c>
      <c r="AU271" s="199" t="s">
        <v>80</v>
      </c>
      <c r="AY271" s="18" t="s">
        <v>146</v>
      </c>
      <c r="BE271" s="200">
        <f>IF(N271="základní",J271,0)</f>
        <v>0</v>
      </c>
      <c r="BF271" s="200">
        <f>IF(N271="snížená",J271,0)</f>
        <v>0</v>
      </c>
      <c r="BG271" s="200">
        <f>IF(N271="zákl. přenesená",J271,0)</f>
        <v>0</v>
      </c>
      <c r="BH271" s="200">
        <f>IF(N271="sníž. přenesená",J271,0)</f>
        <v>0</v>
      </c>
      <c r="BI271" s="200">
        <f>IF(N271="nulová",J271,0)</f>
        <v>0</v>
      </c>
      <c r="BJ271" s="18" t="s">
        <v>80</v>
      </c>
      <c r="BK271" s="200">
        <f>ROUND(I271*H271,2)</f>
        <v>0</v>
      </c>
      <c r="BL271" s="18" t="s">
        <v>153</v>
      </c>
      <c r="BM271" s="199" t="s">
        <v>1167</v>
      </c>
    </row>
    <row r="272" spans="1:65" s="2" customFormat="1" ht="11.25">
      <c r="A272" s="35"/>
      <c r="B272" s="36"/>
      <c r="C272" s="37"/>
      <c r="D272" s="201" t="s">
        <v>155</v>
      </c>
      <c r="E272" s="37"/>
      <c r="F272" s="202" t="s">
        <v>2975</v>
      </c>
      <c r="G272" s="37"/>
      <c r="H272" s="37"/>
      <c r="I272" s="109"/>
      <c r="J272" s="37"/>
      <c r="K272" s="37"/>
      <c r="L272" s="40"/>
      <c r="M272" s="203"/>
      <c r="N272" s="204"/>
      <c r="O272" s="65"/>
      <c r="P272" s="65"/>
      <c r="Q272" s="65"/>
      <c r="R272" s="65"/>
      <c r="S272" s="65"/>
      <c r="T272" s="66"/>
      <c r="U272" s="35"/>
      <c r="V272" s="35"/>
      <c r="W272" s="35"/>
      <c r="X272" s="35"/>
      <c r="Y272" s="35"/>
      <c r="Z272" s="35"/>
      <c r="AA272" s="35"/>
      <c r="AB272" s="35"/>
      <c r="AC272" s="35"/>
      <c r="AD272" s="35"/>
      <c r="AE272" s="35"/>
      <c r="AT272" s="18" t="s">
        <v>155</v>
      </c>
      <c r="AU272" s="18" t="s">
        <v>80</v>
      </c>
    </row>
    <row r="273" spans="1:65" s="12" customFormat="1" ht="25.9" customHeight="1">
      <c r="B273" s="172"/>
      <c r="C273" s="173"/>
      <c r="D273" s="174" t="s">
        <v>71</v>
      </c>
      <c r="E273" s="175" t="s">
        <v>2976</v>
      </c>
      <c r="F273" s="175" t="s">
        <v>2977</v>
      </c>
      <c r="G273" s="173"/>
      <c r="H273" s="173"/>
      <c r="I273" s="176"/>
      <c r="J273" s="177">
        <f>BK273</f>
        <v>0</v>
      </c>
      <c r="K273" s="173"/>
      <c r="L273" s="178"/>
      <c r="M273" s="179"/>
      <c r="N273" s="180"/>
      <c r="O273" s="180"/>
      <c r="P273" s="181">
        <f>SUM(P274:P279)</f>
        <v>0</v>
      </c>
      <c r="Q273" s="180"/>
      <c r="R273" s="181">
        <f>SUM(R274:R279)</f>
        <v>0</v>
      </c>
      <c r="S273" s="180"/>
      <c r="T273" s="182">
        <f>SUM(T274:T279)</f>
        <v>0</v>
      </c>
      <c r="AR273" s="183" t="s">
        <v>80</v>
      </c>
      <c r="AT273" s="184" t="s">
        <v>71</v>
      </c>
      <c r="AU273" s="184" t="s">
        <v>72</v>
      </c>
      <c r="AY273" s="183" t="s">
        <v>146</v>
      </c>
      <c r="BK273" s="185">
        <f>SUM(BK274:BK279)</f>
        <v>0</v>
      </c>
    </row>
    <row r="274" spans="1:65" s="2" customFormat="1" ht="16.5" customHeight="1">
      <c r="A274" s="35"/>
      <c r="B274" s="36"/>
      <c r="C274" s="188" t="s">
        <v>680</v>
      </c>
      <c r="D274" s="188" t="s">
        <v>148</v>
      </c>
      <c r="E274" s="189" t="s">
        <v>2978</v>
      </c>
      <c r="F274" s="190" t="s">
        <v>2979</v>
      </c>
      <c r="G274" s="191" t="s">
        <v>2585</v>
      </c>
      <c r="H274" s="192">
        <v>1</v>
      </c>
      <c r="I274" s="193"/>
      <c r="J274" s="194">
        <f>ROUND(I274*H274,2)</f>
        <v>0</v>
      </c>
      <c r="K274" s="190" t="s">
        <v>19</v>
      </c>
      <c r="L274" s="40"/>
      <c r="M274" s="195" t="s">
        <v>19</v>
      </c>
      <c r="N274" s="196" t="s">
        <v>43</v>
      </c>
      <c r="O274" s="65"/>
      <c r="P274" s="197">
        <f>O274*H274</f>
        <v>0</v>
      </c>
      <c r="Q274" s="197">
        <v>0</v>
      </c>
      <c r="R274" s="197">
        <f>Q274*H274</f>
        <v>0</v>
      </c>
      <c r="S274" s="197">
        <v>0</v>
      </c>
      <c r="T274" s="198">
        <f>S274*H274</f>
        <v>0</v>
      </c>
      <c r="U274" s="35"/>
      <c r="V274" s="35"/>
      <c r="W274" s="35"/>
      <c r="X274" s="35"/>
      <c r="Y274" s="35"/>
      <c r="Z274" s="35"/>
      <c r="AA274" s="35"/>
      <c r="AB274" s="35"/>
      <c r="AC274" s="35"/>
      <c r="AD274" s="35"/>
      <c r="AE274" s="35"/>
      <c r="AR274" s="199" t="s">
        <v>153</v>
      </c>
      <c r="AT274" s="199" t="s">
        <v>148</v>
      </c>
      <c r="AU274" s="199" t="s">
        <v>80</v>
      </c>
      <c r="AY274" s="18" t="s">
        <v>146</v>
      </c>
      <c r="BE274" s="200">
        <f>IF(N274="základní",J274,0)</f>
        <v>0</v>
      </c>
      <c r="BF274" s="200">
        <f>IF(N274="snížená",J274,0)</f>
        <v>0</v>
      </c>
      <c r="BG274" s="200">
        <f>IF(N274="zákl. přenesená",J274,0)</f>
        <v>0</v>
      </c>
      <c r="BH274" s="200">
        <f>IF(N274="sníž. přenesená",J274,0)</f>
        <v>0</v>
      </c>
      <c r="BI274" s="200">
        <f>IF(N274="nulová",J274,0)</f>
        <v>0</v>
      </c>
      <c r="BJ274" s="18" t="s">
        <v>80</v>
      </c>
      <c r="BK274" s="200">
        <f>ROUND(I274*H274,2)</f>
        <v>0</v>
      </c>
      <c r="BL274" s="18" t="s">
        <v>153</v>
      </c>
      <c r="BM274" s="199" t="s">
        <v>1185</v>
      </c>
    </row>
    <row r="275" spans="1:65" s="2" customFormat="1" ht="11.25">
      <c r="A275" s="35"/>
      <c r="B275" s="36"/>
      <c r="C275" s="37"/>
      <c r="D275" s="201" t="s">
        <v>155</v>
      </c>
      <c r="E275" s="37"/>
      <c r="F275" s="202" t="s">
        <v>2979</v>
      </c>
      <c r="G275" s="37"/>
      <c r="H275" s="37"/>
      <c r="I275" s="109"/>
      <c r="J275" s="37"/>
      <c r="K275" s="37"/>
      <c r="L275" s="40"/>
      <c r="M275" s="203"/>
      <c r="N275" s="204"/>
      <c r="O275" s="65"/>
      <c r="P275" s="65"/>
      <c r="Q275" s="65"/>
      <c r="R275" s="65"/>
      <c r="S275" s="65"/>
      <c r="T275" s="66"/>
      <c r="U275" s="35"/>
      <c r="V275" s="35"/>
      <c r="W275" s="35"/>
      <c r="X275" s="35"/>
      <c r="Y275" s="35"/>
      <c r="Z275" s="35"/>
      <c r="AA275" s="35"/>
      <c r="AB275" s="35"/>
      <c r="AC275" s="35"/>
      <c r="AD275" s="35"/>
      <c r="AE275" s="35"/>
      <c r="AT275" s="18" t="s">
        <v>155</v>
      </c>
      <c r="AU275" s="18" t="s">
        <v>80</v>
      </c>
    </row>
    <row r="276" spans="1:65" s="2" customFormat="1" ht="29.25">
      <c r="A276" s="35"/>
      <c r="B276" s="36"/>
      <c r="C276" s="37"/>
      <c r="D276" s="201" t="s">
        <v>1190</v>
      </c>
      <c r="E276" s="37"/>
      <c r="F276" s="236" t="s">
        <v>2980</v>
      </c>
      <c r="G276" s="37"/>
      <c r="H276" s="37"/>
      <c r="I276" s="109"/>
      <c r="J276" s="37"/>
      <c r="K276" s="37"/>
      <c r="L276" s="40"/>
      <c r="M276" s="203"/>
      <c r="N276" s="204"/>
      <c r="O276" s="65"/>
      <c r="P276" s="65"/>
      <c r="Q276" s="65"/>
      <c r="R276" s="65"/>
      <c r="S276" s="65"/>
      <c r="T276" s="66"/>
      <c r="U276" s="35"/>
      <c r="V276" s="35"/>
      <c r="W276" s="35"/>
      <c r="X276" s="35"/>
      <c r="Y276" s="35"/>
      <c r="Z276" s="35"/>
      <c r="AA276" s="35"/>
      <c r="AB276" s="35"/>
      <c r="AC276" s="35"/>
      <c r="AD276" s="35"/>
      <c r="AE276" s="35"/>
      <c r="AT276" s="18" t="s">
        <v>1190</v>
      </c>
      <c r="AU276" s="18" t="s">
        <v>80</v>
      </c>
    </row>
    <row r="277" spans="1:65" s="2" customFormat="1" ht="16.5" customHeight="1">
      <c r="A277" s="35"/>
      <c r="B277" s="36"/>
      <c r="C277" s="188" t="s">
        <v>694</v>
      </c>
      <c r="D277" s="188" t="s">
        <v>148</v>
      </c>
      <c r="E277" s="189" t="s">
        <v>2981</v>
      </c>
      <c r="F277" s="190" t="s">
        <v>2982</v>
      </c>
      <c r="G277" s="191" t="s">
        <v>2585</v>
      </c>
      <c r="H277" s="192">
        <v>1</v>
      </c>
      <c r="I277" s="193"/>
      <c r="J277" s="194">
        <f>ROUND(I277*H277,2)</f>
        <v>0</v>
      </c>
      <c r="K277" s="190" t="s">
        <v>19</v>
      </c>
      <c r="L277" s="40"/>
      <c r="M277" s="195" t="s">
        <v>19</v>
      </c>
      <c r="N277" s="196" t="s">
        <v>43</v>
      </c>
      <c r="O277" s="65"/>
      <c r="P277" s="197">
        <f>O277*H277</f>
        <v>0</v>
      </c>
      <c r="Q277" s="197">
        <v>0</v>
      </c>
      <c r="R277" s="197">
        <f>Q277*H277</f>
        <v>0</v>
      </c>
      <c r="S277" s="197">
        <v>0</v>
      </c>
      <c r="T277" s="198">
        <f>S277*H277</f>
        <v>0</v>
      </c>
      <c r="U277" s="35"/>
      <c r="V277" s="35"/>
      <c r="W277" s="35"/>
      <c r="X277" s="35"/>
      <c r="Y277" s="35"/>
      <c r="Z277" s="35"/>
      <c r="AA277" s="35"/>
      <c r="AB277" s="35"/>
      <c r="AC277" s="35"/>
      <c r="AD277" s="35"/>
      <c r="AE277" s="35"/>
      <c r="AR277" s="199" t="s">
        <v>153</v>
      </c>
      <c r="AT277" s="199" t="s">
        <v>148</v>
      </c>
      <c r="AU277" s="199" t="s">
        <v>80</v>
      </c>
      <c r="AY277" s="18" t="s">
        <v>146</v>
      </c>
      <c r="BE277" s="200">
        <f>IF(N277="základní",J277,0)</f>
        <v>0</v>
      </c>
      <c r="BF277" s="200">
        <f>IF(N277="snížená",J277,0)</f>
        <v>0</v>
      </c>
      <c r="BG277" s="200">
        <f>IF(N277="zákl. přenesená",J277,0)</f>
        <v>0</v>
      </c>
      <c r="BH277" s="200">
        <f>IF(N277="sníž. přenesená",J277,0)</f>
        <v>0</v>
      </c>
      <c r="BI277" s="200">
        <f>IF(N277="nulová",J277,0)</f>
        <v>0</v>
      </c>
      <c r="BJ277" s="18" t="s">
        <v>80</v>
      </c>
      <c r="BK277" s="200">
        <f>ROUND(I277*H277,2)</f>
        <v>0</v>
      </c>
      <c r="BL277" s="18" t="s">
        <v>153</v>
      </c>
      <c r="BM277" s="199" t="s">
        <v>1199</v>
      </c>
    </row>
    <row r="278" spans="1:65" s="2" customFormat="1" ht="11.25">
      <c r="A278" s="35"/>
      <c r="B278" s="36"/>
      <c r="C278" s="37"/>
      <c r="D278" s="201" t="s">
        <v>155</v>
      </c>
      <c r="E278" s="37"/>
      <c r="F278" s="202" t="s">
        <v>2982</v>
      </c>
      <c r="G278" s="37"/>
      <c r="H278" s="37"/>
      <c r="I278" s="109"/>
      <c r="J278" s="37"/>
      <c r="K278" s="37"/>
      <c r="L278" s="40"/>
      <c r="M278" s="203"/>
      <c r="N278" s="204"/>
      <c r="O278" s="65"/>
      <c r="P278" s="65"/>
      <c r="Q278" s="65"/>
      <c r="R278" s="65"/>
      <c r="S278" s="65"/>
      <c r="T278" s="66"/>
      <c r="U278" s="35"/>
      <c r="V278" s="35"/>
      <c r="W278" s="35"/>
      <c r="X278" s="35"/>
      <c r="Y278" s="35"/>
      <c r="Z278" s="35"/>
      <c r="AA278" s="35"/>
      <c r="AB278" s="35"/>
      <c r="AC278" s="35"/>
      <c r="AD278" s="35"/>
      <c r="AE278" s="35"/>
      <c r="AT278" s="18" t="s">
        <v>155</v>
      </c>
      <c r="AU278" s="18" t="s">
        <v>80</v>
      </c>
    </row>
    <row r="279" spans="1:65" s="2" customFormat="1" ht="29.25">
      <c r="A279" s="35"/>
      <c r="B279" s="36"/>
      <c r="C279" s="37"/>
      <c r="D279" s="201" t="s">
        <v>1190</v>
      </c>
      <c r="E279" s="37"/>
      <c r="F279" s="236" t="s">
        <v>2983</v>
      </c>
      <c r="G279" s="37"/>
      <c r="H279" s="37"/>
      <c r="I279" s="109"/>
      <c r="J279" s="37"/>
      <c r="K279" s="37"/>
      <c r="L279" s="40"/>
      <c r="M279" s="203"/>
      <c r="N279" s="204"/>
      <c r="O279" s="65"/>
      <c r="P279" s="65"/>
      <c r="Q279" s="65"/>
      <c r="R279" s="65"/>
      <c r="S279" s="65"/>
      <c r="T279" s="66"/>
      <c r="U279" s="35"/>
      <c r="V279" s="35"/>
      <c r="W279" s="35"/>
      <c r="X279" s="35"/>
      <c r="Y279" s="35"/>
      <c r="Z279" s="35"/>
      <c r="AA279" s="35"/>
      <c r="AB279" s="35"/>
      <c r="AC279" s="35"/>
      <c r="AD279" s="35"/>
      <c r="AE279" s="35"/>
      <c r="AT279" s="18" t="s">
        <v>1190</v>
      </c>
      <c r="AU279" s="18" t="s">
        <v>80</v>
      </c>
    </row>
    <row r="280" spans="1:65" s="12" customFormat="1" ht="25.9" customHeight="1">
      <c r="B280" s="172"/>
      <c r="C280" s="173"/>
      <c r="D280" s="174" t="s">
        <v>71</v>
      </c>
      <c r="E280" s="175" t="s">
        <v>2984</v>
      </c>
      <c r="F280" s="175" t="s">
        <v>2985</v>
      </c>
      <c r="G280" s="173"/>
      <c r="H280" s="173"/>
      <c r="I280" s="176"/>
      <c r="J280" s="177">
        <f>BK280</f>
        <v>0</v>
      </c>
      <c r="K280" s="173"/>
      <c r="L280" s="178"/>
      <c r="M280" s="179"/>
      <c r="N280" s="180"/>
      <c r="O280" s="180"/>
      <c r="P280" s="181">
        <f>SUM(P281:P304)</f>
        <v>0</v>
      </c>
      <c r="Q280" s="180"/>
      <c r="R280" s="181">
        <f>SUM(R281:R304)</f>
        <v>0</v>
      </c>
      <c r="S280" s="180"/>
      <c r="T280" s="182">
        <f>SUM(T281:T304)</f>
        <v>0</v>
      </c>
      <c r="AR280" s="183" t="s">
        <v>80</v>
      </c>
      <c r="AT280" s="184" t="s">
        <v>71</v>
      </c>
      <c r="AU280" s="184" t="s">
        <v>72</v>
      </c>
      <c r="AY280" s="183" t="s">
        <v>146</v>
      </c>
      <c r="BK280" s="185">
        <f>SUM(BK281:BK304)</f>
        <v>0</v>
      </c>
    </row>
    <row r="281" spans="1:65" s="2" customFormat="1" ht="16.5" customHeight="1">
      <c r="A281" s="35"/>
      <c r="B281" s="36"/>
      <c r="C281" s="188" t="s">
        <v>699</v>
      </c>
      <c r="D281" s="188" t="s">
        <v>148</v>
      </c>
      <c r="E281" s="189" t="s">
        <v>2986</v>
      </c>
      <c r="F281" s="190" t="s">
        <v>2987</v>
      </c>
      <c r="G281" s="191" t="s">
        <v>2585</v>
      </c>
      <c r="H281" s="192">
        <v>115</v>
      </c>
      <c r="I281" s="193"/>
      <c r="J281" s="194">
        <f>ROUND(I281*H281,2)</f>
        <v>0</v>
      </c>
      <c r="K281" s="190" t="s">
        <v>19</v>
      </c>
      <c r="L281" s="40"/>
      <c r="M281" s="195" t="s">
        <v>19</v>
      </c>
      <c r="N281" s="196" t="s">
        <v>43</v>
      </c>
      <c r="O281" s="65"/>
      <c r="P281" s="197">
        <f>O281*H281</f>
        <v>0</v>
      </c>
      <c r="Q281" s="197">
        <v>0</v>
      </c>
      <c r="R281" s="197">
        <f>Q281*H281</f>
        <v>0</v>
      </c>
      <c r="S281" s="197">
        <v>0</v>
      </c>
      <c r="T281" s="198">
        <f>S281*H281</f>
        <v>0</v>
      </c>
      <c r="U281" s="35"/>
      <c r="V281" s="35"/>
      <c r="W281" s="35"/>
      <c r="X281" s="35"/>
      <c r="Y281" s="35"/>
      <c r="Z281" s="35"/>
      <c r="AA281" s="35"/>
      <c r="AB281" s="35"/>
      <c r="AC281" s="35"/>
      <c r="AD281" s="35"/>
      <c r="AE281" s="35"/>
      <c r="AR281" s="199" t="s">
        <v>153</v>
      </c>
      <c r="AT281" s="199" t="s">
        <v>148</v>
      </c>
      <c r="AU281" s="199" t="s">
        <v>80</v>
      </c>
      <c r="AY281" s="18" t="s">
        <v>146</v>
      </c>
      <c r="BE281" s="200">
        <f>IF(N281="základní",J281,0)</f>
        <v>0</v>
      </c>
      <c r="BF281" s="200">
        <f>IF(N281="snížená",J281,0)</f>
        <v>0</v>
      </c>
      <c r="BG281" s="200">
        <f>IF(N281="zákl. přenesená",J281,0)</f>
        <v>0</v>
      </c>
      <c r="BH281" s="200">
        <f>IF(N281="sníž. přenesená",J281,0)</f>
        <v>0</v>
      </c>
      <c r="BI281" s="200">
        <f>IF(N281="nulová",J281,0)</f>
        <v>0</v>
      </c>
      <c r="BJ281" s="18" t="s">
        <v>80</v>
      </c>
      <c r="BK281" s="200">
        <f>ROUND(I281*H281,2)</f>
        <v>0</v>
      </c>
      <c r="BL281" s="18" t="s">
        <v>153</v>
      </c>
      <c r="BM281" s="199" t="s">
        <v>1212</v>
      </c>
    </row>
    <row r="282" spans="1:65" s="2" customFormat="1" ht="11.25">
      <c r="A282" s="35"/>
      <c r="B282" s="36"/>
      <c r="C282" s="37"/>
      <c r="D282" s="201" t="s">
        <v>155</v>
      </c>
      <c r="E282" s="37"/>
      <c r="F282" s="202" t="s">
        <v>2987</v>
      </c>
      <c r="G282" s="37"/>
      <c r="H282" s="37"/>
      <c r="I282" s="109"/>
      <c r="J282" s="37"/>
      <c r="K282" s="37"/>
      <c r="L282" s="40"/>
      <c r="M282" s="203"/>
      <c r="N282" s="204"/>
      <c r="O282" s="65"/>
      <c r="P282" s="65"/>
      <c r="Q282" s="65"/>
      <c r="R282" s="65"/>
      <c r="S282" s="65"/>
      <c r="T282" s="66"/>
      <c r="U282" s="35"/>
      <c r="V282" s="35"/>
      <c r="W282" s="35"/>
      <c r="X282" s="35"/>
      <c r="Y282" s="35"/>
      <c r="Z282" s="35"/>
      <c r="AA282" s="35"/>
      <c r="AB282" s="35"/>
      <c r="AC282" s="35"/>
      <c r="AD282" s="35"/>
      <c r="AE282" s="35"/>
      <c r="AT282" s="18" t="s">
        <v>155</v>
      </c>
      <c r="AU282" s="18" t="s">
        <v>80</v>
      </c>
    </row>
    <row r="283" spans="1:65" s="2" customFormat="1" ht="16.5" customHeight="1">
      <c r="A283" s="35"/>
      <c r="B283" s="36"/>
      <c r="C283" s="188" t="s">
        <v>709</v>
      </c>
      <c r="D283" s="188" t="s">
        <v>148</v>
      </c>
      <c r="E283" s="189" t="s">
        <v>2988</v>
      </c>
      <c r="F283" s="190" t="s">
        <v>2989</v>
      </c>
      <c r="G283" s="191" t="s">
        <v>464</v>
      </c>
      <c r="H283" s="192">
        <v>550</v>
      </c>
      <c r="I283" s="193"/>
      <c r="J283" s="194">
        <f>ROUND(I283*H283,2)</f>
        <v>0</v>
      </c>
      <c r="K283" s="190" t="s">
        <v>19</v>
      </c>
      <c r="L283" s="40"/>
      <c r="M283" s="195" t="s">
        <v>19</v>
      </c>
      <c r="N283" s="196" t="s">
        <v>43</v>
      </c>
      <c r="O283" s="65"/>
      <c r="P283" s="197">
        <f>O283*H283</f>
        <v>0</v>
      </c>
      <c r="Q283" s="197">
        <v>0</v>
      </c>
      <c r="R283" s="197">
        <f>Q283*H283</f>
        <v>0</v>
      </c>
      <c r="S283" s="197">
        <v>0</v>
      </c>
      <c r="T283" s="198">
        <f>S283*H283</f>
        <v>0</v>
      </c>
      <c r="U283" s="35"/>
      <c r="V283" s="35"/>
      <c r="W283" s="35"/>
      <c r="X283" s="35"/>
      <c r="Y283" s="35"/>
      <c r="Z283" s="35"/>
      <c r="AA283" s="35"/>
      <c r="AB283" s="35"/>
      <c r="AC283" s="35"/>
      <c r="AD283" s="35"/>
      <c r="AE283" s="35"/>
      <c r="AR283" s="199" t="s">
        <v>153</v>
      </c>
      <c r="AT283" s="199" t="s">
        <v>148</v>
      </c>
      <c r="AU283" s="199" t="s">
        <v>80</v>
      </c>
      <c r="AY283" s="18" t="s">
        <v>146</v>
      </c>
      <c r="BE283" s="200">
        <f>IF(N283="základní",J283,0)</f>
        <v>0</v>
      </c>
      <c r="BF283" s="200">
        <f>IF(N283="snížená",J283,0)</f>
        <v>0</v>
      </c>
      <c r="BG283" s="200">
        <f>IF(N283="zákl. přenesená",J283,0)</f>
        <v>0</v>
      </c>
      <c r="BH283" s="200">
        <f>IF(N283="sníž. přenesená",J283,0)</f>
        <v>0</v>
      </c>
      <c r="BI283" s="200">
        <f>IF(N283="nulová",J283,0)</f>
        <v>0</v>
      </c>
      <c r="BJ283" s="18" t="s">
        <v>80</v>
      </c>
      <c r="BK283" s="200">
        <f>ROUND(I283*H283,2)</f>
        <v>0</v>
      </c>
      <c r="BL283" s="18" t="s">
        <v>153</v>
      </c>
      <c r="BM283" s="199" t="s">
        <v>1221</v>
      </c>
    </row>
    <row r="284" spans="1:65" s="2" customFormat="1" ht="11.25">
      <c r="A284" s="35"/>
      <c r="B284" s="36"/>
      <c r="C284" s="37"/>
      <c r="D284" s="201" t="s">
        <v>155</v>
      </c>
      <c r="E284" s="37"/>
      <c r="F284" s="202" t="s">
        <v>2989</v>
      </c>
      <c r="G284" s="37"/>
      <c r="H284" s="37"/>
      <c r="I284" s="109"/>
      <c r="J284" s="37"/>
      <c r="K284" s="37"/>
      <c r="L284" s="40"/>
      <c r="M284" s="203"/>
      <c r="N284" s="204"/>
      <c r="O284" s="65"/>
      <c r="P284" s="65"/>
      <c r="Q284" s="65"/>
      <c r="R284" s="65"/>
      <c r="S284" s="65"/>
      <c r="T284" s="66"/>
      <c r="U284" s="35"/>
      <c r="V284" s="35"/>
      <c r="W284" s="35"/>
      <c r="X284" s="35"/>
      <c r="Y284" s="35"/>
      <c r="Z284" s="35"/>
      <c r="AA284" s="35"/>
      <c r="AB284" s="35"/>
      <c r="AC284" s="35"/>
      <c r="AD284" s="35"/>
      <c r="AE284" s="35"/>
      <c r="AT284" s="18" t="s">
        <v>155</v>
      </c>
      <c r="AU284" s="18" t="s">
        <v>80</v>
      </c>
    </row>
    <row r="285" spans="1:65" s="2" customFormat="1" ht="16.5" customHeight="1">
      <c r="A285" s="35"/>
      <c r="B285" s="36"/>
      <c r="C285" s="188" t="s">
        <v>714</v>
      </c>
      <c r="D285" s="188" t="s">
        <v>148</v>
      </c>
      <c r="E285" s="189" t="s">
        <v>2990</v>
      </c>
      <c r="F285" s="190" t="s">
        <v>2991</v>
      </c>
      <c r="G285" s="191" t="s">
        <v>464</v>
      </c>
      <c r="H285" s="192">
        <v>50</v>
      </c>
      <c r="I285" s="193"/>
      <c r="J285" s="194">
        <f>ROUND(I285*H285,2)</f>
        <v>0</v>
      </c>
      <c r="K285" s="190" t="s">
        <v>19</v>
      </c>
      <c r="L285" s="40"/>
      <c r="M285" s="195" t="s">
        <v>19</v>
      </c>
      <c r="N285" s="196" t="s">
        <v>43</v>
      </c>
      <c r="O285" s="65"/>
      <c r="P285" s="197">
        <f>O285*H285</f>
        <v>0</v>
      </c>
      <c r="Q285" s="197">
        <v>0</v>
      </c>
      <c r="R285" s="197">
        <f>Q285*H285</f>
        <v>0</v>
      </c>
      <c r="S285" s="197">
        <v>0</v>
      </c>
      <c r="T285" s="198">
        <f>S285*H285</f>
        <v>0</v>
      </c>
      <c r="U285" s="35"/>
      <c r="V285" s="35"/>
      <c r="W285" s="35"/>
      <c r="X285" s="35"/>
      <c r="Y285" s="35"/>
      <c r="Z285" s="35"/>
      <c r="AA285" s="35"/>
      <c r="AB285" s="35"/>
      <c r="AC285" s="35"/>
      <c r="AD285" s="35"/>
      <c r="AE285" s="35"/>
      <c r="AR285" s="199" t="s">
        <v>153</v>
      </c>
      <c r="AT285" s="199" t="s">
        <v>148</v>
      </c>
      <c r="AU285" s="199" t="s">
        <v>80</v>
      </c>
      <c r="AY285" s="18" t="s">
        <v>146</v>
      </c>
      <c r="BE285" s="200">
        <f>IF(N285="základní",J285,0)</f>
        <v>0</v>
      </c>
      <c r="BF285" s="200">
        <f>IF(N285="snížená",J285,0)</f>
        <v>0</v>
      </c>
      <c r="BG285" s="200">
        <f>IF(N285="zákl. přenesená",J285,0)</f>
        <v>0</v>
      </c>
      <c r="BH285" s="200">
        <f>IF(N285="sníž. přenesená",J285,0)</f>
        <v>0</v>
      </c>
      <c r="BI285" s="200">
        <f>IF(N285="nulová",J285,0)</f>
        <v>0</v>
      </c>
      <c r="BJ285" s="18" t="s">
        <v>80</v>
      </c>
      <c r="BK285" s="200">
        <f>ROUND(I285*H285,2)</f>
        <v>0</v>
      </c>
      <c r="BL285" s="18" t="s">
        <v>153</v>
      </c>
      <c r="BM285" s="199" t="s">
        <v>1230</v>
      </c>
    </row>
    <row r="286" spans="1:65" s="2" customFormat="1" ht="11.25">
      <c r="A286" s="35"/>
      <c r="B286" s="36"/>
      <c r="C286" s="37"/>
      <c r="D286" s="201" t="s">
        <v>155</v>
      </c>
      <c r="E286" s="37"/>
      <c r="F286" s="202" t="s">
        <v>2991</v>
      </c>
      <c r="G286" s="37"/>
      <c r="H286" s="37"/>
      <c r="I286" s="109"/>
      <c r="J286" s="37"/>
      <c r="K286" s="37"/>
      <c r="L286" s="40"/>
      <c r="M286" s="203"/>
      <c r="N286" s="204"/>
      <c r="O286" s="65"/>
      <c r="P286" s="65"/>
      <c r="Q286" s="65"/>
      <c r="R286" s="65"/>
      <c r="S286" s="65"/>
      <c r="T286" s="66"/>
      <c r="U286" s="35"/>
      <c r="V286" s="35"/>
      <c r="W286" s="35"/>
      <c r="X286" s="35"/>
      <c r="Y286" s="35"/>
      <c r="Z286" s="35"/>
      <c r="AA286" s="35"/>
      <c r="AB286" s="35"/>
      <c r="AC286" s="35"/>
      <c r="AD286" s="35"/>
      <c r="AE286" s="35"/>
      <c r="AT286" s="18" t="s">
        <v>155</v>
      </c>
      <c r="AU286" s="18" t="s">
        <v>80</v>
      </c>
    </row>
    <row r="287" spans="1:65" s="2" customFormat="1" ht="16.5" customHeight="1">
      <c r="A287" s="35"/>
      <c r="B287" s="36"/>
      <c r="C287" s="188" t="s">
        <v>720</v>
      </c>
      <c r="D287" s="188" t="s">
        <v>148</v>
      </c>
      <c r="E287" s="189" t="s">
        <v>2992</v>
      </c>
      <c r="F287" s="190" t="s">
        <v>2993</v>
      </c>
      <c r="G287" s="191" t="s">
        <v>464</v>
      </c>
      <c r="H287" s="192">
        <v>550</v>
      </c>
      <c r="I287" s="193"/>
      <c r="J287" s="194">
        <f>ROUND(I287*H287,2)</f>
        <v>0</v>
      </c>
      <c r="K287" s="190" t="s">
        <v>19</v>
      </c>
      <c r="L287" s="40"/>
      <c r="M287" s="195" t="s">
        <v>19</v>
      </c>
      <c r="N287" s="196" t="s">
        <v>43</v>
      </c>
      <c r="O287" s="65"/>
      <c r="P287" s="197">
        <f>O287*H287</f>
        <v>0</v>
      </c>
      <c r="Q287" s="197">
        <v>0</v>
      </c>
      <c r="R287" s="197">
        <f>Q287*H287</f>
        <v>0</v>
      </c>
      <c r="S287" s="197">
        <v>0</v>
      </c>
      <c r="T287" s="198">
        <f>S287*H287</f>
        <v>0</v>
      </c>
      <c r="U287" s="35"/>
      <c r="V287" s="35"/>
      <c r="W287" s="35"/>
      <c r="X287" s="35"/>
      <c r="Y287" s="35"/>
      <c r="Z287" s="35"/>
      <c r="AA287" s="35"/>
      <c r="AB287" s="35"/>
      <c r="AC287" s="35"/>
      <c r="AD287" s="35"/>
      <c r="AE287" s="35"/>
      <c r="AR287" s="199" t="s">
        <v>153</v>
      </c>
      <c r="AT287" s="199" t="s">
        <v>148</v>
      </c>
      <c r="AU287" s="199" t="s">
        <v>80</v>
      </c>
      <c r="AY287" s="18" t="s">
        <v>146</v>
      </c>
      <c r="BE287" s="200">
        <f>IF(N287="základní",J287,0)</f>
        <v>0</v>
      </c>
      <c r="BF287" s="200">
        <f>IF(N287="snížená",J287,0)</f>
        <v>0</v>
      </c>
      <c r="BG287" s="200">
        <f>IF(N287="zákl. přenesená",J287,0)</f>
        <v>0</v>
      </c>
      <c r="BH287" s="200">
        <f>IF(N287="sníž. přenesená",J287,0)</f>
        <v>0</v>
      </c>
      <c r="BI287" s="200">
        <f>IF(N287="nulová",J287,0)</f>
        <v>0</v>
      </c>
      <c r="BJ287" s="18" t="s">
        <v>80</v>
      </c>
      <c r="BK287" s="200">
        <f>ROUND(I287*H287,2)</f>
        <v>0</v>
      </c>
      <c r="BL287" s="18" t="s">
        <v>153</v>
      </c>
      <c r="BM287" s="199" t="s">
        <v>1238</v>
      </c>
    </row>
    <row r="288" spans="1:65" s="2" customFormat="1" ht="11.25">
      <c r="A288" s="35"/>
      <c r="B288" s="36"/>
      <c r="C288" s="37"/>
      <c r="D288" s="201" t="s">
        <v>155</v>
      </c>
      <c r="E288" s="37"/>
      <c r="F288" s="202" t="s">
        <v>2993</v>
      </c>
      <c r="G288" s="37"/>
      <c r="H288" s="37"/>
      <c r="I288" s="109"/>
      <c r="J288" s="37"/>
      <c r="K288" s="37"/>
      <c r="L288" s="40"/>
      <c r="M288" s="203"/>
      <c r="N288" s="204"/>
      <c r="O288" s="65"/>
      <c r="P288" s="65"/>
      <c r="Q288" s="65"/>
      <c r="R288" s="65"/>
      <c r="S288" s="65"/>
      <c r="T288" s="66"/>
      <c r="U288" s="35"/>
      <c r="V288" s="35"/>
      <c r="W288" s="35"/>
      <c r="X288" s="35"/>
      <c r="Y288" s="35"/>
      <c r="Z288" s="35"/>
      <c r="AA288" s="35"/>
      <c r="AB288" s="35"/>
      <c r="AC288" s="35"/>
      <c r="AD288" s="35"/>
      <c r="AE288" s="35"/>
      <c r="AT288" s="18" t="s">
        <v>155</v>
      </c>
      <c r="AU288" s="18" t="s">
        <v>80</v>
      </c>
    </row>
    <row r="289" spans="1:65" s="2" customFormat="1" ht="16.5" customHeight="1">
      <c r="A289" s="35"/>
      <c r="B289" s="36"/>
      <c r="C289" s="188" t="s">
        <v>725</v>
      </c>
      <c r="D289" s="188" t="s">
        <v>148</v>
      </c>
      <c r="E289" s="189" t="s">
        <v>2994</v>
      </c>
      <c r="F289" s="190" t="s">
        <v>2995</v>
      </c>
      <c r="G289" s="191" t="s">
        <v>464</v>
      </c>
      <c r="H289" s="192">
        <v>50</v>
      </c>
      <c r="I289" s="193"/>
      <c r="J289" s="194">
        <f>ROUND(I289*H289,2)</f>
        <v>0</v>
      </c>
      <c r="K289" s="190" t="s">
        <v>19</v>
      </c>
      <c r="L289" s="40"/>
      <c r="M289" s="195" t="s">
        <v>19</v>
      </c>
      <c r="N289" s="196" t="s">
        <v>43</v>
      </c>
      <c r="O289" s="65"/>
      <c r="P289" s="197">
        <f>O289*H289</f>
        <v>0</v>
      </c>
      <c r="Q289" s="197">
        <v>0</v>
      </c>
      <c r="R289" s="197">
        <f>Q289*H289</f>
        <v>0</v>
      </c>
      <c r="S289" s="197">
        <v>0</v>
      </c>
      <c r="T289" s="198">
        <f>S289*H289</f>
        <v>0</v>
      </c>
      <c r="U289" s="35"/>
      <c r="V289" s="35"/>
      <c r="W289" s="35"/>
      <c r="X289" s="35"/>
      <c r="Y289" s="35"/>
      <c r="Z289" s="35"/>
      <c r="AA289" s="35"/>
      <c r="AB289" s="35"/>
      <c r="AC289" s="35"/>
      <c r="AD289" s="35"/>
      <c r="AE289" s="35"/>
      <c r="AR289" s="199" t="s">
        <v>153</v>
      </c>
      <c r="AT289" s="199" t="s">
        <v>148</v>
      </c>
      <c r="AU289" s="199" t="s">
        <v>80</v>
      </c>
      <c r="AY289" s="18" t="s">
        <v>146</v>
      </c>
      <c r="BE289" s="200">
        <f>IF(N289="základní",J289,0)</f>
        <v>0</v>
      </c>
      <c r="BF289" s="200">
        <f>IF(N289="snížená",J289,0)</f>
        <v>0</v>
      </c>
      <c r="BG289" s="200">
        <f>IF(N289="zákl. přenesená",J289,0)</f>
        <v>0</v>
      </c>
      <c r="BH289" s="200">
        <f>IF(N289="sníž. přenesená",J289,0)</f>
        <v>0</v>
      </c>
      <c r="BI289" s="200">
        <f>IF(N289="nulová",J289,0)</f>
        <v>0</v>
      </c>
      <c r="BJ289" s="18" t="s">
        <v>80</v>
      </c>
      <c r="BK289" s="200">
        <f>ROUND(I289*H289,2)</f>
        <v>0</v>
      </c>
      <c r="BL289" s="18" t="s">
        <v>153</v>
      </c>
      <c r="BM289" s="199" t="s">
        <v>1256</v>
      </c>
    </row>
    <row r="290" spans="1:65" s="2" customFormat="1" ht="11.25">
      <c r="A290" s="35"/>
      <c r="B290" s="36"/>
      <c r="C290" s="37"/>
      <c r="D290" s="201" t="s">
        <v>155</v>
      </c>
      <c r="E290" s="37"/>
      <c r="F290" s="202" t="s">
        <v>2995</v>
      </c>
      <c r="G290" s="37"/>
      <c r="H290" s="37"/>
      <c r="I290" s="109"/>
      <c r="J290" s="37"/>
      <c r="K290" s="37"/>
      <c r="L290" s="40"/>
      <c r="M290" s="203"/>
      <c r="N290" s="204"/>
      <c r="O290" s="65"/>
      <c r="P290" s="65"/>
      <c r="Q290" s="65"/>
      <c r="R290" s="65"/>
      <c r="S290" s="65"/>
      <c r="T290" s="66"/>
      <c r="U290" s="35"/>
      <c r="V290" s="35"/>
      <c r="W290" s="35"/>
      <c r="X290" s="35"/>
      <c r="Y290" s="35"/>
      <c r="Z290" s="35"/>
      <c r="AA290" s="35"/>
      <c r="AB290" s="35"/>
      <c r="AC290" s="35"/>
      <c r="AD290" s="35"/>
      <c r="AE290" s="35"/>
      <c r="AT290" s="18" t="s">
        <v>155</v>
      </c>
      <c r="AU290" s="18" t="s">
        <v>80</v>
      </c>
    </row>
    <row r="291" spans="1:65" s="2" customFormat="1" ht="16.5" customHeight="1">
      <c r="A291" s="35"/>
      <c r="B291" s="36"/>
      <c r="C291" s="188" t="s">
        <v>732</v>
      </c>
      <c r="D291" s="188" t="s">
        <v>148</v>
      </c>
      <c r="E291" s="189" t="s">
        <v>2996</v>
      </c>
      <c r="F291" s="190" t="s">
        <v>2997</v>
      </c>
      <c r="G291" s="191" t="s">
        <v>235</v>
      </c>
      <c r="H291" s="192">
        <v>1.8</v>
      </c>
      <c r="I291" s="193"/>
      <c r="J291" s="194">
        <f>ROUND(I291*H291,2)</f>
        <v>0</v>
      </c>
      <c r="K291" s="190" t="s">
        <v>19</v>
      </c>
      <c r="L291" s="40"/>
      <c r="M291" s="195" t="s">
        <v>19</v>
      </c>
      <c r="N291" s="196" t="s">
        <v>43</v>
      </c>
      <c r="O291" s="65"/>
      <c r="P291" s="197">
        <f>O291*H291</f>
        <v>0</v>
      </c>
      <c r="Q291" s="197">
        <v>0</v>
      </c>
      <c r="R291" s="197">
        <f>Q291*H291</f>
        <v>0</v>
      </c>
      <c r="S291" s="197">
        <v>0</v>
      </c>
      <c r="T291" s="198">
        <f>S291*H291</f>
        <v>0</v>
      </c>
      <c r="U291" s="35"/>
      <c r="V291" s="35"/>
      <c r="W291" s="35"/>
      <c r="X291" s="35"/>
      <c r="Y291" s="35"/>
      <c r="Z291" s="35"/>
      <c r="AA291" s="35"/>
      <c r="AB291" s="35"/>
      <c r="AC291" s="35"/>
      <c r="AD291" s="35"/>
      <c r="AE291" s="35"/>
      <c r="AR291" s="199" t="s">
        <v>153</v>
      </c>
      <c r="AT291" s="199" t="s">
        <v>148</v>
      </c>
      <c r="AU291" s="199" t="s">
        <v>80</v>
      </c>
      <c r="AY291" s="18" t="s">
        <v>146</v>
      </c>
      <c r="BE291" s="200">
        <f>IF(N291="základní",J291,0)</f>
        <v>0</v>
      </c>
      <c r="BF291" s="200">
        <f>IF(N291="snížená",J291,0)</f>
        <v>0</v>
      </c>
      <c r="BG291" s="200">
        <f>IF(N291="zákl. přenesená",J291,0)</f>
        <v>0</v>
      </c>
      <c r="BH291" s="200">
        <f>IF(N291="sníž. přenesená",J291,0)</f>
        <v>0</v>
      </c>
      <c r="BI291" s="200">
        <f>IF(N291="nulová",J291,0)</f>
        <v>0</v>
      </c>
      <c r="BJ291" s="18" t="s">
        <v>80</v>
      </c>
      <c r="BK291" s="200">
        <f>ROUND(I291*H291,2)</f>
        <v>0</v>
      </c>
      <c r="BL291" s="18" t="s">
        <v>153</v>
      </c>
      <c r="BM291" s="199" t="s">
        <v>1270</v>
      </c>
    </row>
    <row r="292" spans="1:65" s="2" customFormat="1" ht="11.25">
      <c r="A292" s="35"/>
      <c r="B292" s="36"/>
      <c r="C292" s="37"/>
      <c r="D292" s="201" t="s">
        <v>155</v>
      </c>
      <c r="E292" s="37"/>
      <c r="F292" s="202" t="s">
        <v>2997</v>
      </c>
      <c r="G292" s="37"/>
      <c r="H292" s="37"/>
      <c r="I292" s="109"/>
      <c r="J292" s="37"/>
      <c r="K292" s="37"/>
      <c r="L292" s="40"/>
      <c r="M292" s="203"/>
      <c r="N292" s="204"/>
      <c r="O292" s="65"/>
      <c r="P292" s="65"/>
      <c r="Q292" s="65"/>
      <c r="R292" s="65"/>
      <c r="S292" s="65"/>
      <c r="T292" s="66"/>
      <c r="U292" s="35"/>
      <c r="V292" s="35"/>
      <c r="W292" s="35"/>
      <c r="X292" s="35"/>
      <c r="Y292" s="35"/>
      <c r="Z292" s="35"/>
      <c r="AA292" s="35"/>
      <c r="AB292" s="35"/>
      <c r="AC292" s="35"/>
      <c r="AD292" s="35"/>
      <c r="AE292" s="35"/>
      <c r="AT292" s="18" t="s">
        <v>155</v>
      </c>
      <c r="AU292" s="18" t="s">
        <v>80</v>
      </c>
    </row>
    <row r="293" spans="1:65" s="2" customFormat="1" ht="16.5" customHeight="1">
      <c r="A293" s="35"/>
      <c r="B293" s="36"/>
      <c r="C293" s="188" t="s">
        <v>737</v>
      </c>
      <c r="D293" s="188" t="s">
        <v>148</v>
      </c>
      <c r="E293" s="189" t="s">
        <v>2998</v>
      </c>
      <c r="F293" s="190" t="s">
        <v>2999</v>
      </c>
      <c r="G293" s="191" t="s">
        <v>235</v>
      </c>
      <c r="H293" s="192">
        <v>36</v>
      </c>
      <c r="I293" s="193"/>
      <c r="J293" s="194">
        <f>ROUND(I293*H293,2)</f>
        <v>0</v>
      </c>
      <c r="K293" s="190" t="s">
        <v>19</v>
      </c>
      <c r="L293" s="40"/>
      <c r="M293" s="195" t="s">
        <v>19</v>
      </c>
      <c r="N293" s="196" t="s">
        <v>43</v>
      </c>
      <c r="O293" s="65"/>
      <c r="P293" s="197">
        <f>O293*H293</f>
        <v>0</v>
      </c>
      <c r="Q293" s="197">
        <v>0</v>
      </c>
      <c r="R293" s="197">
        <f>Q293*H293</f>
        <v>0</v>
      </c>
      <c r="S293" s="197">
        <v>0</v>
      </c>
      <c r="T293" s="198">
        <f>S293*H293</f>
        <v>0</v>
      </c>
      <c r="U293" s="35"/>
      <c r="V293" s="35"/>
      <c r="W293" s="35"/>
      <c r="X293" s="35"/>
      <c r="Y293" s="35"/>
      <c r="Z293" s="35"/>
      <c r="AA293" s="35"/>
      <c r="AB293" s="35"/>
      <c r="AC293" s="35"/>
      <c r="AD293" s="35"/>
      <c r="AE293" s="35"/>
      <c r="AR293" s="199" t="s">
        <v>153</v>
      </c>
      <c r="AT293" s="199" t="s">
        <v>148</v>
      </c>
      <c r="AU293" s="199" t="s">
        <v>80</v>
      </c>
      <c r="AY293" s="18" t="s">
        <v>146</v>
      </c>
      <c r="BE293" s="200">
        <f>IF(N293="základní",J293,0)</f>
        <v>0</v>
      </c>
      <c r="BF293" s="200">
        <f>IF(N293="snížená",J293,0)</f>
        <v>0</v>
      </c>
      <c r="BG293" s="200">
        <f>IF(N293="zákl. přenesená",J293,0)</f>
        <v>0</v>
      </c>
      <c r="BH293" s="200">
        <f>IF(N293="sníž. přenesená",J293,0)</f>
        <v>0</v>
      </c>
      <c r="BI293" s="200">
        <f>IF(N293="nulová",J293,0)</f>
        <v>0</v>
      </c>
      <c r="BJ293" s="18" t="s">
        <v>80</v>
      </c>
      <c r="BK293" s="200">
        <f>ROUND(I293*H293,2)</f>
        <v>0</v>
      </c>
      <c r="BL293" s="18" t="s">
        <v>153</v>
      </c>
      <c r="BM293" s="199" t="s">
        <v>1281</v>
      </c>
    </row>
    <row r="294" spans="1:65" s="2" customFormat="1" ht="11.25">
      <c r="A294" s="35"/>
      <c r="B294" s="36"/>
      <c r="C294" s="37"/>
      <c r="D294" s="201" t="s">
        <v>155</v>
      </c>
      <c r="E294" s="37"/>
      <c r="F294" s="202" t="s">
        <v>2999</v>
      </c>
      <c r="G294" s="37"/>
      <c r="H294" s="37"/>
      <c r="I294" s="109"/>
      <c r="J294" s="37"/>
      <c r="K294" s="37"/>
      <c r="L294" s="40"/>
      <c r="M294" s="203"/>
      <c r="N294" s="204"/>
      <c r="O294" s="65"/>
      <c r="P294" s="65"/>
      <c r="Q294" s="65"/>
      <c r="R294" s="65"/>
      <c r="S294" s="65"/>
      <c r="T294" s="66"/>
      <c r="U294" s="35"/>
      <c r="V294" s="35"/>
      <c r="W294" s="35"/>
      <c r="X294" s="35"/>
      <c r="Y294" s="35"/>
      <c r="Z294" s="35"/>
      <c r="AA294" s="35"/>
      <c r="AB294" s="35"/>
      <c r="AC294" s="35"/>
      <c r="AD294" s="35"/>
      <c r="AE294" s="35"/>
      <c r="AT294" s="18" t="s">
        <v>155</v>
      </c>
      <c r="AU294" s="18" t="s">
        <v>80</v>
      </c>
    </row>
    <row r="295" spans="1:65" s="2" customFormat="1" ht="16.5" customHeight="1">
      <c r="A295" s="35"/>
      <c r="B295" s="36"/>
      <c r="C295" s="188" t="s">
        <v>742</v>
      </c>
      <c r="D295" s="188" t="s">
        <v>148</v>
      </c>
      <c r="E295" s="189" t="s">
        <v>3000</v>
      </c>
      <c r="F295" s="190" t="s">
        <v>3001</v>
      </c>
      <c r="G295" s="191" t="s">
        <v>151</v>
      </c>
      <c r="H295" s="192">
        <v>80</v>
      </c>
      <c r="I295" s="193"/>
      <c r="J295" s="194">
        <f>ROUND(I295*H295,2)</f>
        <v>0</v>
      </c>
      <c r="K295" s="190" t="s">
        <v>19</v>
      </c>
      <c r="L295" s="40"/>
      <c r="M295" s="195" t="s">
        <v>19</v>
      </c>
      <c r="N295" s="196" t="s">
        <v>43</v>
      </c>
      <c r="O295" s="65"/>
      <c r="P295" s="197">
        <f>O295*H295</f>
        <v>0</v>
      </c>
      <c r="Q295" s="197">
        <v>0</v>
      </c>
      <c r="R295" s="197">
        <f>Q295*H295</f>
        <v>0</v>
      </c>
      <c r="S295" s="197">
        <v>0</v>
      </c>
      <c r="T295" s="198">
        <f>S295*H295</f>
        <v>0</v>
      </c>
      <c r="U295" s="35"/>
      <c r="V295" s="35"/>
      <c r="W295" s="35"/>
      <c r="X295" s="35"/>
      <c r="Y295" s="35"/>
      <c r="Z295" s="35"/>
      <c r="AA295" s="35"/>
      <c r="AB295" s="35"/>
      <c r="AC295" s="35"/>
      <c r="AD295" s="35"/>
      <c r="AE295" s="35"/>
      <c r="AR295" s="199" t="s">
        <v>153</v>
      </c>
      <c r="AT295" s="199" t="s">
        <v>148</v>
      </c>
      <c r="AU295" s="199" t="s">
        <v>80</v>
      </c>
      <c r="AY295" s="18" t="s">
        <v>146</v>
      </c>
      <c r="BE295" s="200">
        <f>IF(N295="základní",J295,0)</f>
        <v>0</v>
      </c>
      <c r="BF295" s="200">
        <f>IF(N295="snížená",J295,0)</f>
        <v>0</v>
      </c>
      <c r="BG295" s="200">
        <f>IF(N295="zákl. přenesená",J295,0)</f>
        <v>0</v>
      </c>
      <c r="BH295" s="200">
        <f>IF(N295="sníž. přenesená",J295,0)</f>
        <v>0</v>
      </c>
      <c r="BI295" s="200">
        <f>IF(N295="nulová",J295,0)</f>
        <v>0</v>
      </c>
      <c r="BJ295" s="18" t="s">
        <v>80</v>
      </c>
      <c r="BK295" s="200">
        <f>ROUND(I295*H295,2)</f>
        <v>0</v>
      </c>
      <c r="BL295" s="18" t="s">
        <v>153</v>
      </c>
      <c r="BM295" s="199" t="s">
        <v>1290</v>
      </c>
    </row>
    <row r="296" spans="1:65" s="2" customFormat="1" ht="11.25">
      <c r="A296" s="35"/>
      <c r="B296" s="36"/>
      <c r="C296" s="37"/>
      <c r="D296" s="201" t="s">
        <v>155</v>
      </c>
      <c r="E296" s="37"/>
      <c r="F296" s="202" t="s">
        <v>3001</v>
      </c>
      <c r="G296" s="37"/>
      <c r="H296" s="37"/>
      <c r="I296" s="109"/>
      <c r="J296" s="37"/>
      <c r="K296" s="37"/>
      <c r="L296" s="40"/>
      <c r="M296" s="203"/>
      <c r="N296" s="204"/>
      <c r="O296" s="65"/>
      <c r="P296" s="65"/>
      <c r="Q296" s="65"/>
      <c r="R296" s="65"/>
      <c r="S296" s="65"/>
      <c r="T296" s="66"/>
      <c r="U296" s="35"/>
      <c r="V296" s="35"/>
      <c r="W296" s="35"/>
      <c r="X296" s="35"/>
      <c r="Y296" s="35"/>
      <c r="Z296" s="35"/>
      <c r="AA296" s="35"/>
      <c r="AB296" s="35"/>
      <c r="AC296" s="35"/>
      <c r="AD296" s="35"/>
      <c r="AE296" s="35"/>
      <c r="AT296" s="18" t="s">
        <v>155</v>
      </c>
      <c r="AU296" s="18" t="s">
        <v>80</v>
      </c>
    </row>
    <row r="297" spans="1:65" s="2" customFormat="1" ht="16.5" customHeight="1">
      <c r="A297" s="35"/>
      <c r="B297" s="36"/>
      <c r="C297" s="188" t="s">
        <v>748</v>
      </c>
      <c r="D297" s="188" t="s">
        <v>148</v>
      </c>
      <c r="E297" s="189" t="s">
        <v>3002</v>
      </c>
      <c r="F297" s="190" t="s">
        <v>3003</v>
      </c>
      <c r="G297" s="191" t="s">
        <v>151</v>
      </c>
      <c r="H297" s="192">
        <v>20</v>
      </c>
      <c r="I297" s="193"/>
      <c r="J297" s="194">
        <f>ROUND(I297*H297,2)</f>
        <v>0</v>
      </c>
      <c r="K297" s="190" t="s">
        <v>19</v>
      </c>
      <c r="L297" s="40"/>
      <c r="M297" s="195" t="s">
        <v>19</v>
      </c>
      <c r="N297" s="196" t="s">
        <v>43</v>
      </c>
      <c r="O297" s="65"/>
      <c r="P297" s="197">
        <f>O297*H297</f>
        <v>0</v>
      </c>
      <c r="Q297" s="197">
        <v>0</v>
      </c>
      <c r="R297" s="197">
        <f>Q297*H297</f>
        <v>0</v>
      </c>
      <c r="S297" s="197">
        <v>0</v>
      </c>
      <c r="T297" s="198">
        <f>S297*H297</f>
        <v>0</v>
      </c>
      <c r="U297" s="35"/>
      <c r="V297" s="35"/>
      <c r="W297" s="35"/>
      <c r="X297" s="35"/>
      <c r="Y297" s="35"/>
      <c r="Z297" s="35"/>
      <c r="AA297" s="35"/>
      <c r="AB297" s="35"/>
      <c r="AC297" s="35"/>
      <c r="AD297" s="35"/>
      <c r="AE297" s="35"/>
      <c r="AR297" s="199" t="s">
        <v>153</v>
      </c>
      <c r="AT297" s="199" t="s">
        <v>148</v>
      </c>
      <c r="AU297" s="199" t="s">
        <v>80</v>
      </c>
      <c r="AY297" s="18" t="s">
        <v>146</v>
      </c>
      <c r="BE297" s="200">
        <f>IF(N297="základní",J297,0)</f>
        <v>0</v>
      </c>
      <c r="BF297" s="200">
        <f>IF(N297="snížená",J297,0)</f>
        <v>0</v>
      </c>
      <c r="BG297" s="200">
        <f>IF(N297="zákl. přenesená",J297,0)</f>
        <v>0</v>
      </c>
      <c r="BH297" s="200">
        <f>IF(N297="sníž. přenesená",J297,0)</f>
        <v>0</v>
      </c>
      <c r="BI297" s="200">
        <f>IF(N297="nulová",J297,0)</f>
        <v>0</v>
      </c>
      <c r="BJ297" s="18" t="s">
        <v>80</v>
      </c>
      <c r="BK297" s="200">
        <f>ROUND(I297*H297,2)</f>
        <v>0</v>
      </c>
      <c r="BL297" s="18" t="s">
        <v>153</v>
      </c>
      <c r="BM297" s="199" t="s">
        <v>1301</v>
      </c>
    </row>
    <row r="298" spans="1:65" s="2" customFormat="1" ht="11.25">
      <c r="A298" s="35"/>
      <c r="B298" s="36"/>
      <c r="C298" s="37"/>
      <c r="D298" s="201" t="s">
        <v>155</v>
      </c>
      <c r="E298" s="37"/>
      <c r="F298" s="202" t="s">
        <v>3003</v>
      </c>
      <c r="G298" s="37"/>
      <c r="H298" s="37"/>
      <c r="I298" s="109"/>
      <c r="J298" s="37"/>
      <c r="K298" s="37"/>
      <c r="L298" s="40"/>
      <c r="M298" s="203"/>
      <c r="N298" s="204"/>
      <c r="O298" s="65"/>
      <c r="P298" s="65"/>
      <c r="Q298" s="65"/>
      <c r="R298" s="65"/>
      <c r="S298" s="65"/>
      <c r="T298" s="66"/>
      <c r="U298" s="35"/>
      <c r="V298" s="35"/>
      <c r="W298" s="35"/>
      <c r="X298" s="35"/>
      <c r="Y298" s="35"/>
      <c r="Z298" s="35"/>
      <c r="AA298" s="35"/>
      <c r="AB298" s="35"/>
      <c r="AC298" s="35"/>
      <c r="AD298" s="35"/>
      <c r="AE298" s="35"/>
      <c r="AT298" s="18" t="s">
        <v>155</v>
      </c>
      <c r="AU298" s="18" t="s">
        <v>80</v>
      </c>
    </row>
    <row r="299" spans="1:65" s="2" customFormat="1" ht="16.5" customHeight="1">
      <c r="A299" s="35"/>
      <c r="B299" s="36"/>
      <c r="C299" s="188" t="s">
        <v>754</v>
      </c>
      <c r="D299" s="188" t="s">
        <v>148</v>
      </c>
      <c r="E299" s="189" t="s">
        <v>3004</v>
      </c>
      <c r="F299" s="190" t="s">
        <v>3005</v>
      </c>
      <c r="G299" s="191" t="s">
        <v>2550</v>
      </c>
      <c r="H299" s="192">
        <v>10</v>
      </c>
      <c r="I299" s="193"/>
      <c r="J299" s="194">
        <f>ROUND(I299*H299,2)</f>
        <v>0</v>
      </c>
      <c r="K299" s="190" t="s">
        <v>19</v>
      </c>
      <c r="L299" s="40"/>
      <c r="M299" s="195" t="s">
        <v>19</v>
      </c>
      <c r="N299" s="196" t="s">
        <v>43</v>
      </c>
      <c r="O299" s="65"/>
      <c r="P299" s="197">
        <f>O299*H299</f>
        <v>0</v>
      </c>
      <c r="Q299" s="197">
        <v>0</v>
      </c>
      <c r="R299" s="197">
        <f>Q299*H299</f>
        <v>0</v>
      </c>
      <c r="S299" s="197">
        <v>0</v>
      </c>
      <c r="T299" s="198">
        <f>S299*H299</f>
        <v>0</v>
      </c>
      <c r="U299" s="35"/>
      <c r="V299" s="35"/>
      <c r="W299" s="35"/>
      <c r="X299" s="35"/>
      <c r="Y299" s="35"/>
      <c r="Z299" s="35"/>
      <c r="AA299" s="35"/>
      <c r="AB299" s="35"/>
      <c r="AC299" s="35"/>
      <c r="AD299" s="35"/>
      <c r="AE299" s="35"/>
      <c r="AR299" s="199" t="s">
        <v>153</v>
      </c>
      <c r="AT299" s="199" t="s">
        <v>148</v>
      </c>
      <c r="AU299" s="199" t="s">
        <v>80</v>
      </c>
      <c r="AY299" s="18" t="s">
        <v>146</v>
      </c>
      <c r="BE299" s="200">
        <f>IF(N299="základní",J299,0)</f>
        <v>0</v>
      </c>
      <c r="BF299" s="200">
        <f>IF(N299="snížená",J299,0)</f>
        <v>0</v>
      </c>
      <c r="BG299" s="200">
        <f>IF(N299="zákl. přenesená",J299,0)</f>
        <v>0</v>
      </c>
      <c r="BH299" s="200">
        <f>IF(N299="sníž. přenesená",J299,0)</f>
        <v>0</v>
      </c>
      <c r="BI299" s="200">
        <f>IF(N299="nulová",J299,0)</f>
        <v>0</v>
      </c>
      <c r="BJ299" s="18" t="s">
        <v>80</v>
      </c>
      <c r="BK299" s="200">
        <f>ROUND(I299*H299,2)</f>
        <v>0</v>
      </c>
      <c r="BL299" s="18" t="s">
        <v>153</v>
      </c>
      <c r="BM299" s="199" t="s">
        <v>1313</v>
      </c>
    </row>
    <row r="300" spans="1:65" s="2" customFormat="1" ht="11.25">
      <c r="A300" s="35"/>
      <c r="B300" s="36"/>
      <c r="C300" s="37"/>
      <c r="D300" s="201" t="s">
        <v>155</v>
      </c>
      <c r="E300" s="37"/>
      <c r="F300" s="202" t="s">
        <v>3005</v>
      </c>
      <c r="G300" s="37"/>
      <c r="H300" s="37"/>
      <c r="I300" s="109"/>
      <c r="J300" s="37"/>
      <c r="K300" s="37"/>
      <c r="L300" s="40"/>
      <c r="M300" s="203"/>
      <c r="N300" s="204"/>
      <c r="O300" s="65"/>
      <c r="P300" s="65"/>
      <c r="Q300" s="65"/>
      <c r="R300" s="65"/>
      <c r="S300" s="65"/>
      <c r="T300" s="66"/>
      <c r="U300" s="35"/>
      <c r="V300" s="35"/>
      <c r="W300" s="35"/>
      <c r="X300" s="35"/>
      <c r="Y300" s="35"/>
      <c r="Z300" s="35"/>
      <c r="AA300" s="35"/>
      <c r="AB300" s="35"/>
      <c r="AC300" s="35"/>
      <c r="AD300" s="35"/>
      <c r="AE300" s="35"/>
      <c r="AT300" s="18" t="s">
        <v>155</v>
      </c>
      <c r="AU300" s="18" t="s">
        <v>80</v>
      </c>
    </row>
    <row r="301" spans="1:65" s="2" customFormat="1" ht="16.5" customHeight="1">
      <c r="A301" s="35"/>
      <c r="B301" s="36"/>
      <c r="C301" s="188" t="s">
        <v>760</v>
      </c>
      <c r="D301" s="188" t="s">
        <v>148</v>
      </c>
      <c r="E301" s="189" t="s">
        <v>3006</v>
      </c>
      <c r="F301" s="190" t="s">
        <v>3007</v>
      </c>
      <c r="G301" s="191" t="s">
        <v>2585</v>
      </c>
      <c r="H301" s="192">
        <v>3</v>
      </c>
      <c r="I301" s="193"/>
      <c r="J301" s="194">
        <f>ROUND(I301*H301,2)</f>
        <v>0</v>
      </c>
      <c r="K301" s="190" t="s">
        <v>19</v>
      </c>
      <c r="L301" s="40"/>
      <c r="M301" s="195" t="s">
        <v>19</v>
      </c>
      <c r="N301" s="196" t="s">
        <v>43</v>
      </c>
      <c r="O301" s="65"/>
      <c r="P301" s="197">
        <f>O301*H301</f>
        <v>0</v>
      </c>
      <c r="Q301" s="197">
        <v>0</v>
      </c>
      <c r="R301" s="197">
        <f>Q301*H301</f>
        <v>0</v>
      </c>
      <c r="S301" s="197">
        <v>0</v>
      </c>
      <c r="T301" s="198">
        <f>S301*H301</f>
        <v>0</v>
      </c>
      <c r="U301" s="35"/>
      <c r="V301" s="35"/>
      <c r="W301" s="35"/>
      <c r="X301" s="35"/>
      <c r="Y301" s="35"/>
      <c r="Z301" s="35"/>
      <c r="AA301" s="35"/>
      <c r="AB301" s="35"/>
      <c r="AC301" s="35"/>
      <c r="AD301" s="35"/>
      <c r="AE301" s="35"/>
      <c r="AR301" s="199" t="s">
        <v>153</v>
      </c>
      <c r="AT301" s="199" t="s">
        <v>148</v>
      </c>
      <c r="AU301" s="199" t="s">
        <v>80</v>
      </c>
      <c r="AY301" s="18" t="s">
        <v>146</v>
      </c>
      <c r="BE301" s="200">
        <f>IF(N301="základní",J301,0)</f>
        <v>0</v>
      </c>
      <c r="BF301" s="200">
        <f>IF(N301="snížená",J301,0)</f>
        <v>0</v>
      </c>
      <c r="BG301" s="200">
        <f>IF(N301="zákl. přenesená",J301,0)</f>
        <v>0</v>
      </c>
      <c r="BH301" s="200">
        <f>IF(N301="sníž. přenesená",J301,0)</f>
        <v>0</v>
      </c>
      <c r="BI301" s="200">
        <f>IF(N301="nulová",J301,0)</f>
        <v>0</v>
      </c>
      <c r="BJ301" s="18" t="s">
        <v>80</v>
      </c>
      <c r="BK301" s="200">
        <f>ROUND(I301*H301,2)</f>
        <v>0</v>
      </c>
      <c r="BL301" s="18" t="s">
        <v>153</v>
      </c>
      <c r="BM301" s="199" t="s">
        <v>1323</v>
      </c>
    </row>
    <row r="302" spans="1:65" s="2" customFormat="1" ht="11.25">
      <c r="A302" s="35"/>
      <c r="B302" s="36"/>
      <c r="C302" s="37"/>
      <c r="D302" s="201" t="s">
        <v>155</v>
      </c>
      <c r="E302" s="37"/>
      <c r="F302" s="202" t="s">
        <v>3007</v>
      </c>
      <c r="G302" s="37"/>
      <c r="H302" s="37"/>
      <c r="I302" s="109"/>
      <c r="J302" s="37"/>
      <c r="K302" s="37"/>
      <c r="L302" s="40"/>
      <c r="M302" s="203"/>
      <c r="N302" s="204"/>
      <c r="O302" s="65"/>
      <c r="P302" s="65"/>
      <c r="Q302" s="65"/>
      <c r="R302" s="65"/>
      <c r="S302" s="65"/>
      <c r="T302" s="66"/>
      <c r="U302" s="35"/>
      <c r="V302" s="35"/>
      <c r="W302" s="35"/>
      <c r="X302" s="35"/>
      <c r="Y302" s="35"/>
      <c r="Z302" s="35"/>
      <c r="AA302" s="35"/>
      <c r="AB302" s="35"/>
      <c r="AC302" s="35"/>
      <c r="AD302" s="35"/>
      <c r="AE302" s="35"/>
      <c r="AT302" s="18" t="s">
        <v>155</v>
      </c>
      <c r="AU302" s="18" t="s">
        <v>80</v>
      </c>
    </row>
    <row r="303" spans="1:65" s="2" customFormat="1" ht="36" customHeight="1">
      <c r="A303" s="35"/>
      <c r="B303" s="36"/>
      <c r="C303" s="188" t="s">
        <v>765</v>
      </c>
      <c r="D303" s="188" t="s">
        <v>148</v>
      </c>
      <c r="E303" s="189" t="s">
        <v>3008</v>
      </c>
      <c r="F303" s="190" t="s">
        <v>3009</v>
      </c>
      <c r="G303" s="191" t="s">
        <v>2585</v>
      </c>
      <c r="H303" s="192">
        <v>1</v>
      </c>
      <c r="I303" s="193"/>
      <c r="J303" s="194">
        <f>ROUND(I303*H303,2)</f>
        <v>0</v>
      </c>
      <c r="K303" s="190" t="s">
        <v>19</v>
      </c>
      <c r="L303" s="40"/>
      <c r="M303" s="195" t="s">
        <v>19</v>
      </c>
      <c r="N303" s="196" t="s">
        <v>43</v>
      </c>
      <c r="O303" s="65"/>
      <c r="P303" s="197">
        <f>O303*H303</f>
        <v>0</v>
      </c>
      <c r="Q303" s="197">
        <v>0</v>
      </c>
      <c r="R303" s="197">
        <f>Q303*H303</f>
        <v>0</v>
      </c>
      <c r="S303" s="197">
        <v>0</v>
      </c>
      <c r="T303" s="198">
        <f>S303*H303</f>
        <v>0</v>
      </c>
      <c r="U303" s="35"/>
      <c r="V303" s="35"/>
      <c r="W303" s="35"/>
      <c r="X303" s="35"/>
      <c r="Y303" s="35"/>
      <c r="Z303" s="35"/>
      <c r="AA303" s="35"/>
      <c r="AB303" s="35"/>
      <c r="AC303" s="35"/>
      <c r="AD303" s="35"/>
      <c r="AE303" s="35"/>
      <c r="AR303" s="199" t="s">
        <v>153</v>
      </c>
      <c r="AT303" s="199" t="s">
        <v>148</v>
      </c>
      <c r="AU303" s="199" t="s">
        <v>80</v>
      </c>
      <c r="AY303" s="18" t="s">
        <v>146</v>
      </c>
      <c r="BE303" s="200">
        <f>IF(N303="základní",J303,0)</f>
        <v>0</v>
      </c>
      <c r="BF303" s="200">
        <f>IF(N303="snížená",J303,0)</f>
        <v>0</v>
      </c>
      <c r="BG303" s="200">
        <f>IF(N303="zákl. přenesená",J303,0)</f>
        <v>0</v>
      </c>
      <c r="BH303" s="200">
        <f>IF(N303="sníž. přenesená",J303,0)</f>
        <v>0</v>
      </c>
      <c r="BI303" s="200">
        <f>IF(N303="nulová",J303,0)</f>
        <v>0</v>
      </c>
      <c r="BJ303" s="18" t="s">
        <v>80</v>
      </c>
      <c r="BK303" s="200">
        <f>ROUND(I303*H303,2)</f>
        <v>0</v>
      </c>
      <c r="BL303" s="18" t="s">
        <v>153</v>
      </c>
      <c r="BM303" s="199" t="s">
        <v>1334</v>
      </c>
    </row>
    <row r="304" spans="1:65" s="2" customFormat="1" ht="19.5">
      <c r="A304" s="35"/>
      <c r="B304" s="36"/>
      <c r="C304" s="37"/>
      <c r="D304" s="201" t="s">
        <v>155</v>
      </c>
      <c r="E304" s="37"/>
      <c r="F304" s="202" t="s">
        <v>3010</v>
      </c>
      <c r="G304" s="37"/>
      <c r="H304" s="37"/>
      <c r="I304" s="109"/>
      <c r="J304" s="37"/>
      <c r="K304" s="37"/>
      <c r="L304" s="40"/>
      <c r="M304" s="203"/>
      <c r="N304" s="204"/>
      <c r="O304" s="65"/>
      <c r="P304" s="65"/>
      <c r="Q304" s="65"/>
      <c r="R304" s="65"/>
      <c r="S304" s="65"/>
      <c r="T304" s="66"/>
      <c r="U304" s="35"/>
      <c r="V304" s="35"/>
      <c r="W304" s="35"/>
      <c r="X304" s="35"/>
      <c r="Y304" s="35"/>
      <c r="Z304" s="35"/>
      <c r="AA304" s="35"/>
      <c r="AB304" s="35"/>
      <c r="AC304" s="35"/>
      <c r="AD304" s="35"/>
      <c r="AE304" s="35"/>
      <c r="AT304" s="18" t="s">
        <v>155</v>
      </c>
      <c r="AU304" s="18" t="s">
        <v>80</v>
      </c>
    </row>
    <row r="305" spans="1:65" s="12" customFormat="1" ht="25.9" customHeight="1">
      <c r="B305" s="172"/>
      <c r="C305" s="173"/>
      <c r="D305" s="174" t="s">
        <v>71</v>
      </c>
      <c r="E305" s="175" t="s">
        <v>3011</v>
      </c>
      <c r="F305" s="175" t="s">
        <v>3012</v>
      </c>
      <c r="G305" s="173"/>
      <c r="H305" s="173"/>
      <c r="I305" s="176"/>
      <c r="J305" s="177">
        <f>BK305</f>
        <v>0</v>
      </c>
      <c r="K305" s="173"/>
      <c r="L305" s="178"/>
      <c r="M305" s="179"/>
      <c r="N305" s="180"/>
      <c r="O305" s="180"/>
      <c r="P305" s="181">
        <f>SUM(P306:P313)</f>
        <v>0</v>
      </c>
      <c r="Q305" s="180"/>
      <c r="R305" s="181">
        <f>SUM(R306:R313)</f>
        <v>0</v>
      </c>
      <c r="S305" s="180"/>
      <c r="T305" s="182">
        <f>SUM(T306:T313)</f>
        <v>0</v>
      </c>
      <c r="AR305" s="183" t="s">
        <v>80</v>
      </c>
      <c r="AT305" s="184" t="s">
        <v>71</v>
      </c>
      <c r="AU305" s="184" t="s">
        <v>72</v>
      </c>
      <c r="AY305" s="183" t="s">
        <v>146</v>
      </c>
      <c r="BK305" s="185">
        <f>SUM(BK306:BK313)</f>
        <v>0</v>
      </c>
    </row>
    <row r="306" spans="1:65" s="2" customFormat="1" ht="16.5" customHeight="1">
      <c r="A306" s="35"/>
      <c r="B306" s="36"/>
      <c r="C306" s="188" t="s">
        <v>770</v>
      </c>
      <c r="D306" s="188" t="s">
        <v>148</v>
      </c>
      <c r="E306" s="189" t="s">
        <v>3013</v>
      </c>
      <c r="F306" s="190" t="s">
        <v>3014</v>
      </c>
      <c r="G306" s="191" t="s">
        <v>2550</v>
      </c>
      <c r="H306" s="192">
        <v>10</v>
      </c>
      <c r="I306" s="193"/>
      <c r="J306" s="194">
        <f>ROUND(I306*H306,2)</f>
        <v>0</v>
      </c>
      <c r="K306" s="190" t="s">
        <v>19</v>
      </c>
      <c r="L306" s="40"/>
      <c r="M306" s="195" t="s">
        <v>19</v>
      </c>
      <c r="N306" s="196" t="s">
        <v>43</v>
      </c>
      <c r="O306" s="65"/>
      <c r="P306" s="197">
        <f>O306*H306</f>
        <v>0</v>
      </c>
      <c r="Q306" s="197">
        <v>0</v>
      </c>
      <c r="R306" s="197">
        <f>Q306*H306</f>
        <v>0</v>
      </c>
      <c r="S306" s="197">
        <v>0</v>
      </c>
      <c r="T306" s="198">
        <f>S306*H306</f>
        <v>0</v>
      </c>
      <c r="U306" s="35"/>
      <c r="V306" s="35"/>
      <c r="W306" s="35"/>
      <c r="X306" s="35"/>
      <c r="Y306" s="35"/>
      <c r="Z306" s="35"/>
      <c r="AA306" s="35"/>
      <c r="AB306" s="35"/>
      <c r="AC306" s="35"/>
      <c r="AD306" s="35"/>
      <c r="AE306" s="35"/>
      <c r="AR306" s="199" t="s">
        <v>153</v>
      </c>
      <c r="AT306" s="199" t="s">
        <v>148</v>
      </c>
      <c r="AU306" s="199" t="s">
        <v>80</v>
      </c>
      <c r="AY306" s="18" t="s">
        <v>146</v>
      </c>
      <c r="BE306" s="200">
        <f>IF(N306="základní",J306,0)</f>
        <v>0</v>
      </c>
      <c r="BF306" s="200">
        <f>IF(N306="snížená",J306,0)</f>
        <v>0</v>
      </c>
      <c r="BG306" s="200">
        <f>IF(N306="zákl. přenesená",J306,0)</f>
        <v>0</v>
      </c>
      <c r="BH306" s="200">
        <f>IF(N306="sníž. přenesená",J306,0)</f>
        <v>0</v>
      </c>
      <c r="BI306" s="200">
        <f>IF(N306="nulová",J306,0)</f>
        <v>0</v>
      </c>
      <c r="BJ306" s="18" t="s">
        <v>80</v>
      </c>
      <c r="BK306" s="200">
        <f>ROUND(I306*H306,2)</f>
        <v>0</v>
      </c>
      <c r="BL306" s="18" t="s">
        <v>153</v>
      </c>
      <c r="BM306" s="199" t="s">
        <v>1347</v>
      </c>
    </row>
    <row r="307" spans="1:65" s="2" customFormat="1" ht="11.25">
      <c r="A307" s="35"/>
      <c r="B307" s="36"/>
      <c r="C307" s="37"/>
      <c r="D307" s="201" t="s">
        <v>155</v>
      </c>
      <c r="E307" s="37"/>
      <c r="F307" s="202" t="s">
        <v>3014</v>
      </c>
      <c r="G307" s="37"/>
      <c r="H307" s="37"/>
      <c r="I307" s="109"/>
      <c r="J307" s="37"/>
      <c r="K307" s="37"/>
      <c r="L307" s="40"/>
      <c r="M307" s="203"/>
      <c r="N307" s="204"/>
      <c r="O307" s="65"/>
      <c r="P307" s="65"/>
      <c r="Q307" s="65"/>
      <c r="R307" s="65"/>
      <c r="S307" s="65"/>
      <c r="T307" s="66"/>
      <c r="U307" s="35"/>
      <c r="V307" s="35"/>
      <c r="W307" s="35"/>
      <c r="X307" s="35"/>
      <c r="Y307" s="35"/>
      <c r="Z307" s="35"/>
      <c r="AA307" s="35"/>
      <c r="AB307" s="35"/>
      <c r="AC307" s="35"/>
      <c r="AD307" s="35"/>
      <c r="AE307" s="35"/>
      <c r="AT307" s="18" t="s">
        <v>155</v>
      </c>
      <c r="AU307" s="18" t="s">
        <v>80</v>
      </c>
    </row>
    <row r="308" spans="1:65" s="2" customFormat="1" ht="16.5" customHeight="1">
      <c r="A308" s="35"/>
      <c r="B308" s="36"/>
      <c r="C308" s="188" t="s">
        <v>775</v>
      </c>
      <c r="D308" s="188" t="s">
        <v>148</v>
      </c>
      <c r="E308" s="189" t="s">
        <v>3015</v>
      </c>
      <c r="F308" s="190" t="s">
        <v>3016</v>
      </c>
      <c r="G308" s="191" t="s">
        <v>2550</v>
      </c>
      <c r="H308" s="192">
        <v>25</v>
      </c>
      <c r="I308" s="193"/>
      <c r="J308" s="194">
        <f>ROUND(I308*H308,2)</f>
        <v>0</v>
      </c>
      <c r="K308" s="190" t="s">
        <v>19</v>
      </c>
      <c r="L308" s="40"/>
      <c r="M308" s="195" t="s">
        <v>19</v>
      </c>
      <c r="N308" s="196" t="s">
        <v>43</v>
      </c>
      <c r="O308" s="65"/>
      <c r="P308" s="197">
        <f>O308*H308</f>
        <v>0</v>
      </c>
      <c r="Q308" s="197">
        <v>0</v>
      </c>
      <c r="R308" s="197">
        <f>Q308*H308</f>
        <v>0</v>
      </c>
      <c r="S308" s="197">
        <v>0</v>
      </c>
      <c r="T308" s="198">
        <f>S308*H308</f>
        <v>0</v>
      </c>
      <c r="U308" s="35"/>
      <c r="V308" s="35"/>
      <c r="W308" s="35"/>
      <c r="X308" s="35"/>
      <c r="Y308" s="35"/>
      <c r="Z308" s="35"/>
      <c r="AA308" s="35"/>
      <c r="AB308" s="35"/>
      <c r="AC308" s="35"/>
      <c r="AD308" s="35"/>
      <c r="AE308" s="35"/>
      <c r="AR308" s="199" t="s">
        <v>153</v>
      </c>
      <c r="AT308" s="199" t="s">
        <v>148</v>
      </c>
      <c r="AU308" s="199" t="s">
        <v>80</v>
      </c>
      <c r="AY308" s="18" t="s">
        <v>146</v>
      </c>
      <c r="BE308" s="200">
        <f>IF(N308="základní",J308,0)</f>
        <v>0</v>
      </c>
      <c r="BF308" s="200">
        <f>IF(N308="snížená",J308,0)</f>
        <v>0</v>
      </c>
      <c r="BG308" s="200">
        <f>IF(N308="zákl. přenesená",J308,0)</f>
        <v>0</v>
      </c>
      <c r="BH308" s="200">
        <f>IF(N308="sníž. přenesená",J308,0)</f>
        <v>0</v>
      </c>
      <c r="BI308" s="200">
        <f>IF(N308="nulová",J308,0)</f>
        <v>0</v>
      </c>
      <c r="BJ308" s="18" t="s">
        <v>80</v>
      </c>
      <c r="BK308" s="200">
        <f>ROUND(I308*H308,2)</f>
        <v>0</v>
      </c>
      <c r="BL308" s="18" t="s">
        <v>153</v>
      </c>
      <c r="BM308" s="199" t="s">
        <v>1358</v>
      </c>
    </row>
    <row r="309" spans="1:65" s="2" customFormat="1" ht="11.25">
      <c r="A309" s="35"/>
      <c r="B309" s="36"/>
      <c r="C309" s="37"/>
      <c r="D309" s="201" t="s">
        <v>155</v>
      </c>
      <c r="E309" s="37"/>
      <c r="F309" s="202" t="s">
        <v>3016</v>
      </c>
      <c r="G309" s="37"/>
      <c r="H309" s="37"/>
      <c r="I309" s="109"/>
      <c r="J309" s="37"/>
      <c r="K309" s="37"/>
      <c r="L309" s="40"/>
      <c r="M309" s="203"/>
      <c r="N309" s="204"/>
      <c r="O309" s="65"/>
      <c r="P309" s="65"/>
      <c r="Q309" s="65"/>
      <c r="R309" s="65"/>
      <c r="S309" s="65"/>
      <c r="T309" s="66"/>
      <c r="U309" s="35"/>
      <c r="V309" s="35"/>
      <c r="W309" s="35"/>
      <c r="X309" s="35"/>
      <c r="Y309" s="35"/>
      <c r="Z309" s="35"/>
      <c r="AA309" s="35"/>
      <c r="AB309" s="35"/>
      <c r="AC309" s="35"/>
      <c r="AD309" s="35"/>
      <c r="AE309" s="35"/>
      <c r="AT309" s="18" t="s">
        <v>155</v>
      </c>
      <c r="AU309" s="18" t="s">
        <v>80</v>
      </c>
    </row>
    <row r="310" spans="1:65" s="2" customFormat="1" ht="16.5" customHeight="1">
      <c r="A310" s="35"/>
      <c r="B310" s="36"/>
      <c r="C310" s="188" t="s">
        <v>780</v>
      </c>
      <c r="D310" s="188" t="s">
        <v>148</v>
      </c>
      <c r="E310" s="189" t="s">
        <v>3017</v>
      </c>
      <c r="F310" s="190" t="s">
        <v>3018</v>
      </c>
      <c r="G310" s="191" t="s">
        <v>2550</v>
      </c>
      <c r="H310" s="192">
        <v>3</v>
      </c>
      <c r="I310" s="193"/>
      <c r="J310" s="194">
        <f>ROUND(I310*H310,2)</f>
        <v>0</v>
      </c>
      <c r="K310" s="190" t="s">
        <v>19</v>
      </c>
      <c r="L310" s="40"/>
      <c r="M310" s="195" t="s">
        <v>19</v>
      </c>
      <c r="N310" s="196" t="s">
        <v>43</v>
      </c>
      <c r="O310" s="65"/>
      <c r="P310" s="197">
        <f>O310*H310</f>
        <v>0</v>
      </c>
      <c r="Q310" s="197">
        <v>0</v>
      </c>
      <c r="R310" s="197">
        <f>Q310*H310</f>
        <v>0</v>
      </c>
      <c r="S310" s="197">
        <v>0</v>
      </c>
      <c r="T310" s="198">
        <f>S310*H310</f>
        <v>0</v>
      </c>
      <c r="U310" s="35"/>
      <c r="V310" s="35"/>
      <c r="W310" s="35"/>
      <c r="X310" s="35"/>
      <c r="Y310" s="35"/>
      <c r="Z310" s="35"/>
      <c r="AA310" s="35"/>
      <c r="AB310" s="35"/>
      <c r="AC310" s="35"/>
      <c r="AD310" s="35"/>
      <c r="AE310" s="35"/>
      <c r="AR310" s="199" t="s">
        <v>153</v>
      </c>
      <c r="AT310" s="199" t="s">
        <v>148</v>
      </c>
      <c r="AU310" s="199" t="s">
        <v>80</v>
      </c>
      <c r="AY310" s="18" t="s">
        <v>146</v>
      </c>
      <c r="BE310" s="200">
        <f>IF(N310="základní",J310,0)</f>
        <v>0</v>
      </c>
      <c r="BF310" s="200">
        <f>IF(N310="snížená",J310,0)</f>
        <v>0</v>
      </c>
      <c r="BG310" s="200">
        <f>IF(N310="zákl. přenesená",J310,0)</f>
        <v>0</v>
      </c>
      <c r="BH310" s="200">
        <f>IF(N310="sníž. přenesená",J310,0)</f>
        <v>0</v>
      </c>
      <c r="BI310" s="200">
        <f>IF(N310="nulová",J310,0)</f>
        <v>0</v>
      </c>
      <c r="BJ310" s="18" t="s">
        <v>80</v>
      </c>
      <c r="BK310" s="200">
        <f>ROUND(I310*H310,2)</f>
        <v>0</v>
      </c>
      <c r="BL310" s="18" t="s">
        <v>153</v>
      </c>
      <c r="BM310" s="199" t="s">
        <v>1372</v>
      </c>
    </row>
    <row r="311" spans="1:65" s="2" customFormat="1" ht="11.25">
      <c r="A311" s="35"/>
      <c r="B311" s="36"/>
      <c r="C311" s="37"/>
      <c r="D311" s="201" t="s">
        <v>155</v>
      </c>
      <c r="E311" s="37"/>
      <c r="F311" s="202" t="s">
        <v>3018</v>
      </c>
      <c r="G311" s="37"/>
      <c r="H311" s="37"/>
      <c r="I311" s="109"/>
      <c r="J311" s="37"/>
      <c r="K311" s="37"/>
      <c r="L311" s="40"/>
      <c r="M311" s="203"/>
      <c r="N311" s="204"/>
      <c r="O311" s="65"/>
      <c r="P311" s="65"/>
      <c r="Q311" s="65"/>
      <c r="R311" s="65"/>
      <c r="S311" s="65"/>
      <c r="T311" s="66"/>
      <c r="U311" s="35"/>
      <c r="V311" s="35"/>
      <c r="W311" s="35"/>
      <c r="X311" s="35"/>
      <c r="Y311" s="35"/>
      <c r="Z311" s="35"/>
      <c r="AA311" s="35"/>
      <c r="AB311" s="35"/>
      <c r="AC311" s="35"/>
      <c r="AD311" s="35"/>
      <c r="AE311" s="35"/>
      <c r="AT311" s="18" t="s">
        <v>155</v>
      </c>
      <c r="AU311" s="18" t="s">
        <v>80</v>
      </c>
    </row>
    <row r="312" spans="1:65" s="2" customFormat="1" ht="16.5" customHeight="1">
      <c r="A312" s="35"/>
      <c r="B312" s="36"/>
      <c r="C312" s="188" t="s">
        <v>786</v>
      </c>
      <c r="D312" s="188" t="s">
        <v>148</v>
      </c>
      <c r="E312" s="189" t="s">
        <v>3019</v>
      </c>
      <c r="F312" s="190" t="s">
        <v>3020</v>
      </c>
      <c r="G312" s="191" t="s">
        <v>2585</v>
      </c>
      <c r="H312" s="192">
        <v>1</v>
      </c>
      <c r="I312" s="193"/>
      <c r="J312" s="194">
        <f>ROUND(I312*H312,2)</f>
        <v>0</v>
      </c>
      <c r="K312" s="190" t="s">
        <v>19</v>
      </c>
      <c r="L312" s="40"/>
      <c r="M312" s="195" t="s">
        <v>19</v>
      </c>
      <c r="N312" s="196" t="s">
        <v>43</v>
      </c>
      <c r="O312" s="65"/>
      <c r="P312" s="197">
        <f>O312*H312</f>
        <v>0</v>
      </c>
      <c r="Q312" s="197">
        <v>0</v>
      </c>
      <c r="R312" s="197">
        <f>Q312*H312</f>
        <v>0</v>
      </c>
      <c r="S312" s="197">
        <v>0</v>
      </c>
      <c r="T312" s="198">
        <f>S312*H312</f>
        <v>0</v>
      </c>
      <c r="U312" s="35"/>
      <c r="V312" s="35"/>
      <c r="W312" s="35"/>
      <c r="X312" s="35"/>
      <c r="Y312" s="35"/>
      <c r="Z312" s="35"/>
      <c r="AA312" s="35"/>
      <c r="AB312" s="35"/>
      <c r="AC312" s="35"/>
      <c r="AD312" s="35"/>
      <c r="AE312" s="35"/>
      <c r="AR312" s="199" t="s">
        <v>153</v>
      </c>
      <c r="AT312" s="199" t="s">
        <v>148</v>
      </c>
      <c r="AU312" s="199" t="s">
        <v>80</v>
      </c>
      <c r="AY312" s="18" t="s">
        <v>146</v>
      </c>
      <c r="BE312" s="200">
        <f>IF(N312="základní",J312,0)</f>
        <v>0</v>
      </c>
      <c r="BF312" s="200">
        <f>IF(N312="snížená",J312,0)</f>
        <v>0</v>
      </c>
      <c r="BG312" s="200">
        <f>IF(N312="zákl. přenesená",J312,0)</f>
        <v>0</v>
      </c>
      <c r="BH312" s="200">
        <f>IF(N312="sníž. přenesená",J312,0)</f>
        <v>0</v>
      </c>
      <c r="BI312" s="200">
        <f>IF(N312="nulová",J312,0)</f>
        <v>0</v>
      </c>
      <c r="BJ312" s="18" t="s">
        <v>80</v>
      </c>
      <c r="BK312" s="200">
        <f>ROUND(I312*H312,2)</f>
        <v>0</v>
      </c>
      <c r="BL312" s="18" t="s">
        <v>153</v>
      </c>
      <c r="BM312" s="199" t="s">
        <v>1384</v>
      </c>
    </row>
    <row r="313" spans="1:65" s="2" customFormat="1" ht="11.25">
      <c r="A313" s="35"/>
      <c r="B313" s="36"/>
      <c r="C313" s="37"/>
      <c r="D313" s="201" t="s">
        <v>155</v>
      </c>
      <c r="E313" s="37"/>
      <c r="F313" s="202" t="s">
        <v>3020</v>
      </c>
      <c r="G313" s="37"/>
      <c r="H313" s="37"/>
      <c r="I313" s="109"/>
      <c r="J313" s="37"/>
      <c r="K313" s="37"/>
      <c r="L313" s="40"/>
      <c r="M313" s="238"/>
      <c r="N313" s="239"/>
      <c r="O313" s="240"/>
      <c r="P313" s="240"/>
      <c r="Q313" s="240"/>
      <c r="R313" s="240"/>
      <c r="S313" s="240"/>
      <c r="T313" s="241"/>
      <c r="U313" s="35"/>
      <c r="V313" s="35"/>
      <c r="W313" s="35"/>
      <c r="X313" s="35"/>
      <c r="Y313" s="35"/>
      <c r="Z313" s="35"/>
      <c r="AA313" s="35"/>
      <c r="AB313" s="35"/>
      <c r="AC313" s="35"/>
      <c r="AD313" s="35"/>
      <c r="AE313" s="35"/>
      <c r="AT313" s="18" t="s">
        <v>155</v>
      </c>
      <c r="AU313" s="18" t="s">
        <v>80</v>
      </c>
    </row>
    <row r="314" spans="1:65" s="2" customFormat="1" ht="6.95" customHeight="1">
      <c r="A314" s="35"/>
      <c r="B314" s="48"/>
      <c r="C314" s="49"/>
      <c r="D314" s="49"/>
      <c r="E314" s="49"/>
      <c r="F314" s="49"/>
      <c r="G314" s="49"/>
      <c r="H314" s="49"/>
      <c r="I314" s="137"/>
      <c r="J314" s="49"/>
      <c r="K314" s="49"/>
      <c r="L314" s="40"/>
      <c r="M314" s="35"/>
      <c r="O314" s="35"/>
      <c r="P314" s="35"/>
      <c r="Q314" s="35"/>
      <c r="R314" s="35"/>
      <c r="S314" s="35"/>
      <c r="T314" s="35"/>
      <c r="U314" s="35"/>
      <c r="V314" s="35"/>
      <c r="W314" s="35"/>
      <c r="X314" s="35"/>
      <c r="Y314" s="35"/>
      <c r="Z314" s="35"/>
      <c r="AA314" s="35"/>
      <c r="AB314" s="35"/>
      <c r="AC314" s="35"/>
      <c r="AD314" s="35"/>
      <c r="AE314" s="35"/>
    </row>
  </sheetData>
  <sheetProtection algorithmName="SHA-512" hashValue="4GOOJxC8xVzFBNCgCm4vxj7HiOH2PTlgPUIgc59SLnx29C0qJR/6GT1dOKI+MxPdpD3UGM0Z7qD6LYvzkv5Ouw==" saltValue="/ZVVnhzifa/EPoINblNaMUmIDBfrvIHPg+A2G+NygIulR1DY0PHWggiVeJPttScZ4GpEb8PtOh7eE5gVc4h50Q==" spinCount="100000" sheet="1" objects="1" scenarios="1" formatColumns="0" formatRows="0" autoFilter="0"/>
  <autoFilter ref="C95:K313" xr:uid="{00000000-0009-0000-0000-000004000000}"/>
  <mergeCells count="9">
    <mergeCell ref="E50:H50"/>
    <mergeCell ref="E86:H86"/>
    <mergeCell ref="E88:H88"/>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BM114"/>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2"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2"/>
      <c r="L2" s="343"/>
      <c r="M2" s="343"/>
      <c r="N2" s="343"/>
      <c r="O2" s="343"/>
      <c r="P2" s="343"/>
      <c r="Q2" s="343"/>
      <c r="R2" s="343"/>
      <c r="S2" s="343"/>
      <c r="T2" s="343"/>
      <c r="U2" s="343"/>
      <c r="V2" s="343"/>
      <c r="AT2" s="18" t="s">
        <v>94</v>
      </c>
    </row>
    <row r="3" spans="1:46" s="1" customFormat="1" ht="6.95" customHeight="1">
      <c r="B3" s="103"/>
      <c r="C3" s="104"/>
      <c r="D3" s="104"/>
      <c r="E3" s="104"/>
      <c r="F3" s="104"/>
      <c r="G3" s="104"/>
      <c r="H3" s="104"/>
      <c r="I3" s="105"/>
      <c r="J3" s="104"/>
      <c r="K3" s="104"/>
      <c r="L3" s="21"/>
      <c r="AT3" s="18" t="s">
        <v>82</v>
      </c>
    </row>
    <row r="4" spans="1:46" s="1" customFormat="1" ht="24.95" customHeight="1">
      <c r="B4" s="21"/>
      <c r="D4" s="106" t="s">
        <v>98</v>
      </c>
      <c r="I4" s="102"/>
      <c r="L4" s="21"/>
      <c r="M4" s="107" t="s">
        <v>10</v>
      </c>
      <c r="AT4" s="18" t="s">
        <v>4</v>
      </c>
    </row>
    <row r="5" spans="1:46" s="1" customFormat="1" ht="6.95" customHeight="1">
      <c r="B5" s="21"/>
      <c r="I5" s="102"/>
      <c r="L5" s="21"/>
    </row>
    <row r="6" spans="1:46" s="1" customFormat="1" ht="12" customHeight="1">
      <c r="B6" s="21"/>
      <c r="D6" s="108" t="s">
        <v>16</v>
      </c>
      <c r="I6" s="102"/>
      <c r="L6" s="21"/>
    </row>
    <row r="7" spans="1:46" s="1" customFormat="1" ht="16.5" customHeight="1">
      <c r="B7" s="21"/>
      <c r="E7" s="372" t="str">
        <f>'Rekapitulace stavby'!K6</f>
        <v>Modernizace a rozšíření prostor SPC Kladno - Vrapice</v>
      </c>
      <c r="F7" s="373"/>
      <c r="G7" s="373"/>
      <c r="H7" s="373"/>
      <c r="I7" s="102"/>
      <c r="L7" s="21"/>
    </row>
    <row r="8" spans="1:46" s="2" customFormat="1" ht="12" customHeight="1">
      <c r="A8" s="35"/>
      <c r="B8" s="40"/>
      <c r="C8" s="35"/>
      <c r="D8" s="108" t="s">
        <v>99</v>
      </c>
      <c r="E8" s="35"/>
      <c r="F8" s="35"/>
      <c r="G8" s="35"/>
      <c r="H8" s="35"/>
      <c r="I8" s="109"/>
      <c r="J8" s="35"/>
      <c r="K8" s="35"/>
      <c r="L8" s="110"/>
      <c r="S8" s="35"/>
      <c r="T8" s="35"/>
      <c r="U8" s="35"/>
      <c r="V8" s="35"/>
      <c r="W8" s="35"/>
      <c r="X8" s="35"/>
      <c r="Y8" s="35"/>
      <c r="Z8" s="35"/>
      <c r="AA8" s="35"/>
      <c r="AB8" s="35"/>
      <c r="AC8" s="35"/>
      <c r="AD8" s="35"/>
      <c r="AE8" s="35"/>
    </row>
    <row r="9" spans="1:46" s="2" customFormat="1" ht="16.5" customHeight="1">
      <c r="A9" s="35"/>
      <c r="B9" s="40"/>
      <c r="C9" s="35"/>
      <c r="D9" s="35"/>
      <c r="E9" s="374" t="s">
        <v>3021</v>
      </c>
      <c r="F9" s="375"/>
      <c r="G9" s="375"/>
      <c r="H9" s="375"/>
      <c r="I9" s="109"/>
      <c r="J9" s="35"/>
      <c r="K9" s="35"/>
      <c r="L9" s="110"/>
      <c r="S9" s="35"/>
      <c r="T9" s="35"/>
      <c r="U9" s="35"/>
      <c r="V9" s="35"/>
      <c r="W9" s="35"/>
      <c r="X9" s="35"/>
      <c r="Y9" s="35"/>
      <c r="Z9" s="35"/>
      <c r="AA9" s="35"/>
      <c r="AB9" s="35"/>
      <c r="AC9" s="35"/>
      <c r="AD9" s="35"/>
      <c r="AE9" s="35"/>
    </row>
    <row r="10" spans="1:46" s="2" customFormat="1" ht="11.25">
      <c r="A10" s="35"/>
      <c r="B10" s="40"/>
      <c r="C10" s="35"/>
      <c r="D10" s="35"/>
      <c r="E10" s="35"/>
      <c r="F10" s="35"/>
      <c r="G10" s="35"/>
      <c r="H10" s="35"/>
      <c r="I10" s="109"/>
      <c r="J10" s="35"/>
      <c r="K10" s="35"/>
      <c r="L10" s="110"/>
      <c r="S10" s="35"/>
      <c r="T10" s="35"/>
      <c r="U10" s="35"/>
      <c r="V10" s="35"/>
      <c r="W10" s="35"/>
      <c r="X10" s="35"/>
      <c r="Y10" s="35"/>
      <c r="Z10" s="35"/>
      <c r="AA10" s="35"/>
      <c r="AB10" s="35"/>
      <c r="AC10" s="35"/>
      <c r="AD10" s="35"/>
      <c r="AE10" s="35"/>
    </row>
    <row r="11" spans="1:46" s="2" customFormat="1" ht="12" customHeight="1">
      <c r="A11" s="35"/>
      <c r="B11" s="40"/>
      <c r="C11" s="35"/>
      <c r="D11" s="108" t="s">
        <v>18</v>
      </c>
      <c r="E11" s="35"/>
      <c r="F11" s="111" t="s">
        <v>19</v>
      </c>
      <c r="G11" s="35"/>
      <c r="H11" s="35"/>
      <c r="I11" s="112" t="s">
        <v>20</v>
      </c>
      <c r="J11" s="111" t="s">
        <v>19</v>
      </c>
      <c r="K11" s="35"/>
      <c r="L11" s="110"/>
      <c r="S11" s="35"/>
      <c r="T11" s="35"/>
      <c r="U11" s="35"/>
      <c r="V11" s="35"/>
      <c r="W11" s="35"/>
      <c r="X11" s="35"/>
      <c r="Y11" s="35"/>
      <c r="Z11" s="35"/>
      <c r="AA11" s="35"/>
      <c r="AB11" s="35"/>
      <c r="AC11" s="35"/>
      <c r="AD11" s="35"/>
      <c r="AE11" s="35"/>
    </row>
    <row r="12" spans="1:46" s="2" customFormat="1" ht="12" customHeight="1">
      <c r="A12" s="35"/>
      <c r="B12" s="40"/>
      <c r="C12" s="35"/>
      <c r="D12" s="108" t="s">
        <v>21</v>
      </c>
      <c r="E12" s="35"/>
      <c r="F12" s="111" t="s">
        <v>22</v>
      </c>
      <c r="G12" s="35"/>
      <c r="H12" s="35"/>
      <c r="I12" s="112" t="s">
        <v>23</v>
      </c>
      <c r="J12" s="113" t="str">
        <f>'Rekapitulace stavby'!AN8</f>
        <v>15. 3. 2019</v>
      </c>
      <c r="K12" s="35"/>
      <c r="L12" s="110"/>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109"/>
      <c r="J13" s="35"/>
      <c r="K13" s="35"/>
      <c r="L13" s="110"/>
      <c r="S13" s="35"/>
      <c r="T13" s="35"/>
      <c r="U13" s="35"/>
      <c r="V13" s="35"/>
      <c r="W13" s="35"/>
      <c r="X13" s="35"/>
      <c r="Y13" s="35"/>
      <c r="Z13" s="35"/>
      <c r="AA13" s="35"/>
      <c r="AB13" s="35"/>
      <c r="AC13" s="35"/>
      <c r="AD13" s="35"/>
      <c r="AE13" s="35"/>
    </row>
    <row r="14" spans="1:46" s="2" customFormat="1" ht="12" customHeight="1">
      <c r="A14" s="35"/>
      <c r="B14" s="40"/>
      <c r="C14" s="35"/>
      <c r="D14" s="108" t="s">
        <v>25</v>
      </c>
      <c r="E14" s="35"/>
      <c r="F14" s="35"/>
      <c r="G14" s="35"/>
      <c r="H14" s="35"/>
      <c r="I14" s="112" t="s">
        <v>26</v>
      </c>
      <c r="J14" s="111" t="s">
        <v>19</v>
      </c>
      <c r="K14" s="35"/>
      <c r="L14" s="110"/>
      <c r="S14" s="35"/>
      <c r="T14" s="35"/>
      <c r="U14" s="35"/>
      <c r="V14" s="35"/>
      <c r="W14" s="35"/>
      <c r="X14" s="35"/>
      <c r="Y14" s="35"/>
      <c r="Z14" s="35"/>
      <c r="AA14" s="35"/>
      <c r="AB14" s="35"/>
      <c r="AC14" s="35"/>
      <c r="AD14" s="35"/>
      <c r="AE14" s="35"/>
    </row>
    <row r="15" spans="1:46" s="2" customFormat="1" ht="18" customHeight="1">
      <c r="A15" s="35"/>
      <c r="B15" s="40"/>
      <c r="C15" s="35"/>
      <c r="D15" s="35"/>
      <c r="E15" s="111" t="s">
        <v>27</v>
      </c>
      <c r="F15" s="35"/>
      <c r="G15" s="35"/>
      <c r="H15" s="35"/>
      <c r="I15" s="112" t="s">
        <v>28</v>
      </c>
      <c r="J15" s="111" t="s">
        <v>19</v>
      </c>
      <c r="K15" s="35"/>
      <c r="L15" s="110"/>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109"/>
      <c r="J16" s="35"/>
      <c r="K16" s="35"/>
      <c r="L16" s="110"/>
      <c r="S16" s="35"/>
      <c r="T16" s="35"/>
      <c r="U16" s="35"/>
      <c r="V16" s="35"/>
      <c r="W16" s="35"/>
      <c r="X16" s="35"/>
      <c r="Y16" s="35"/>
      <c r="Z16" s="35"/>
      <c r="AA16" s="35"/>
      <c r="AB16" s="35"/>
      <c r="AC16" s="35"/>
      <c r="AD16" s="35"/>
      <c r="AE16" s="35"/>
    </row>
    <row r="17" spans="1:31" s="2" customFormat="1" ht="12" customHeight="1">
      <c r="A17" s="35"/>
      <c r="B17" s="40"/>
      <c r="C17" s="35"/>
      <c r="D17" s="108" t="s">
        <v>29</v>
      </c>
      <c r="E17" s="35"/>
      <c r="F17" s="35"/>
      <c r="G17" s="35"/>
      <c r="H17" s="35"/>
      <c r="I17" s="112" t="s">
        <v>26</v>
      </c>
      <c r="J17" s="31" t="str">
        <f>'Rekapitulace stavby'!AN13</f>
        <v>Vyplň údaj</v>
      </c>
      <c r="K17" s="35"/>
      <c r="L17" s="110"/>
      <c r="S17" s="35"/>
      <c r="T17" s="35"/>
      <c r="U17" s="35"/>
      <c r="V17" s="35"/>
      <c r="W17" s="35"/>
      <c r="X17" s="35"/>
      <c r="Y17" s="35"/>
      <c r="Z17" s="35"/>
      <c r="AA17" s="35"/>
      <c r="AB17" s="35"/>
      <c r="AC17" s="35"/>
      <c r="AD17" s="35"/>
      <c r="AE17" s="35"/>
    </row>
    <row r="18" spans="1:31" s="2" customFormat="1" ht="18" customHeight="1">
      <c r="A18" s="35"/>
      <c r="B18" s="40"/>
      <c r="C18" s="35"/>
      <c r="D18" s="35"/>
      <c r="E18" s="376" t="str">
        <f>'Rekapitulace stavby'!E14</f>
        <v>Vyplň údaj</v>
      </c>
      <c r="F18" s="377"/>
      <c r="G18" s="377"/>
      <c r="H18" s="377"/>
      <c r="I18" s="112" t="s">
        <v>28</v>
      </c>
      <c r="J18" s="31" t="str">
        <f>'Rekapitulace stavby'!AN14</f>
        <v>Vyplň údaj</v>
      </c>
      <c r="K18" s="35"/>
      <c r="L18" s="110"/>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109"/>
      <c r="J19" s="35"/>
      <c r="K19" s="35"/>
      <c r="L19" s="110"/>
      <c r="S19" s="35"/>
      <c r="T19" s="35"/>
      <c r="U19" s="35"/>
      <c r="V19" s="35"/>
      <c r="W19" s="35"/>
      <c r="X19" s="35"/>
      <c r="Y19" s="35"/>
      <c r="Z19" s="35"/>
      <c r="AA19" s="35"/>
      <c r="AB19" s="35"/>
      <c r="AC19" s="35"/>
      <c r="AD19" s="35"/>
      <c r="AE19" s="35"/>
    </row>
    <row r="20" spans="1:31" s="2" customFormat="1" ht="12" customHeight="1">
      <c r="A20" s="35"/>
      <c r="B20" s="40"/>
      <c r="C20" s="35"/>
      <c r="D20" s="108" t="s">
        <v>31</v>
      </c>
      <c r="E20" s="35"/>
      <c r="F20" s="35"/>
      <c r="G20" s="35"/>
      <c r="H20" s="35"/>
      <c r="I20" s="112" t="s">
        <v>26</v>
      </c>
      <c r="J20" s="111" t="s">
        <v>19</v>
      </c>
      <c r="K20" s="35"/>
      <c r="L20" s="110"/>
      <c r="S20" s="35"/>
      <c r="T20" s="35"/>
      <c r="U20" s="35"/>
      <c r="V20" s="35"/>
      <c r="W20" s="35"/>
      <c r="X20" s="35"/>
      <c r="Y20" s="35"/>
      <c r="Z20" s="35"/>
      <c r="AA20" s="35"/>
      <c r="AB20" s="35"/>
      <c r="AC20" s="35"/>
      <c r="AD20" s="35"/>
      <c r="AE20" s="35"/>
    </row>
    <row r="21" spans="1:31" s="2" customFormat="1" ht="18" customHeight="1">
      <c r="A21" s="35"/>
      <c r="B21" s="40"/>
      <c r="C21" s="35"/>
      <c r="D21" s="35"/>
      <c r="E21" s="111" t="s">
        <v>32</v>
      </c>
      <c r="F21" s="35"/>
      <c r="G21" s="35"/>
      <c r="H21" s="35"/>
      <c r="I21" s="112" t="s">
        <v>28</v>
      </c>
      <c r="J21" s="111" t="s">
        <v>19</v>
      </c>
      <c r="K21" s="35"/>
      <c r="L21" s="110"/>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109"/>
      <c r="J22" s="35"/>
      <c r="K22" s="35"/>
      <c r="L22" s="110"/>
      <c r="S22" s="35"/>
      <c r="T22" s="35"/>
      <c r="U22" s="35"/>
      <c r="V22" s="35"/>
      <c r="W22" s="35"/>
      <c r="X22" s="35"/>
      <c r="Y22" s="35"/>
      <c r="Z22" s="35"/>
      <c r="AA22" s="35"/>
      <c r="AB22" s="35"/>
      <c r="AC22" s="35"/>
      <c r="AD22" s="35"/>
      <c r="AE22" s="35"/>
    </row>
    <row r="23" spans="1:31" s="2" customFormat="1" ht="12" customHeight="1">
      <c r="A23" s="35"/>
      <c r="B23" s="40"/>
      <c r="C23" s="35"/>
      <c r="D23" s="108" t="s">
        <v>34</v>
      </c>
      <c r="E23" s="35"/>
      <c r="F23" s="35"/>
      <c r="G23" s="35"/>
      <c r="H23" s="35"/>
      <c r="I23" s="112" t="s">
        <v>26</v>
      </c>
      <c r="J23" s="111" t="str">
        <f>IF('Rekapitulace stavby'!AN19="","",'Rekapitulace stavby'!AN19)</f>
        <v/>
      </c>
      <c r="K23" s="35"/>
      <c r="L23" s="110"/>
      <c r="S23" s="35"/>
      <c r="T23" s="35"/>
      <c r="U23" s="35"/>
      <c r="V23" s="35"/>
      <c r="W23" s="35"/>
      <c r="X23" s="35"/>
      <c r="Y23" s="35"/>
      <c r="Z23" s="35"/>
      <c r="AA23" s="35"/>
      <c r="AB23" s="35"/>
      <c r="AC23" s="35"/>
      <c r="AD23" s="35"/>
      <c r="AE23" s="35"/>
    </row>
    <row r="24" spans="1:31" s="2" customFormat="1" ht="18" customHeight="1">
      <c r="A24" s="35"/>
      <c r="B24" s="40"/>
      <c r="C24" s="35"/>
      <c r="D24" s="35"/>
      <c r="E24" s="111" t="str">
        <f>IF('Rekapitulace stavby'!E20="","",'Rekapitulace stavby'!E20)</f>
        <v xml:space="preserve"> </v>
      </c>
      <c r="F24" s="35"/>
      <c r="G24" s="35"/>
      <c r="H24" s="35"/>
      <c r="I24" s="112" t="s">
        <v>28</v>
      </c>
      <c r="J24" s="111" t="str">
        <f>IF('Rekapitulace stavby'!AN20="","",'Rekapitulace stavby'!AN20)</f>
        <v/>
      </c>
      <c r="K24" s="35"/>
      <c r="L24" s="110"/>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109"/>
      <c r="J25" s="35"/>
      <c r="K25" s="35"/>
      <c r="L25" s="110"/>
      <c r="S25" s="35"/>
      <c r="T25" s="35"/>
      <c r="U25" s="35"/>
      <c r="V25" s="35"/>
      <c r="W25" s="35"/>
      <c r="X25" s="35"/>
      <c r="Y25" s="35"/>
      <c r="Z25" s="35"/>
      <c r="AA25" s="35"/>
      <c r="AB25" s="35"/>
      <c r="AC25" s="35"/>
      <c r="AD25" s="35"/>
      <c r="AE25" s="35"/>
    </row>
    <row r="26" spans="1:31" s="2" customFormat="1" ht="12" customHeight="1">
      <c r="A26" s="35"/>
      <c r="B26" s="40"/>
      <c r="C26" s="35"/>
      <c r="D26" s="108" t="s">
        <v>36</v>
      </c>
      <c r="E26" s="35"/>
      <c r="F26" s="35"/>
      <c r="G26" s="35"/>
      <c r="H26" s="35"/>
      <c r="I26" s="109"/>
      <c r="J26" s="35"/>
      <c r="K26" s="35"/>
      <c r="L26" s="110"/>
      <c r="S26" s="35"/>
      <c r="T26" s="35"/>
      <c r="U26" s="35"/>
      <c r="V26" s="35"/>
      <c r="W26" s="35"/>
      <c r="X26" s="35"/>
      <c r="Y26" s="35"/>
      <c r="Z26" s="35"/>
      <c r="AA26" s="35"/>
      <c r="AB26" s="35"/>
      <c r="AC26" s="35"/>
      <c r="AD26" s="35"/>
      <c r="AE26" s="35"/>
    </row>
    <row r="27" spans="1:31" s="8" customFormat="1" ht="16.5" customHeight="1">
      <c r="A27" s="114"/>
      <c r="B27" s="115"/>
      <c r="C27" s="114"/>
      <c r="D27" s="114"/>
      <c r="E27" s="378" t="s">
        <v>19</v>
      </c>
      <c r="F27" s="378"/>
      <c r="G27" s="378"/>
      <c r="H27" s="378"/>
      <c r="I27" s="116"/>
      <c r="J27" s="114"/>
      <c r="K27" s="114"/>
      <c r="L27" s="117"/>
      <c r="S27" s="114"/>
      <c r="T27" s="114"/>
      <c r="U27" s="114"/>
      <c r="V27" s="114"/>
      <c r="W27" s="114"/>
      <c r="X27" s="114"/>
      <c r="Y27" s="114"/>
      <c r="Z27" s="114"/>
      <c r="AA27" s="114"/>
      <c r="AB27" s="114"/>
      <c r="AC27" s="114"/>
      <c r="AD27" s="114"/>
      <c r="AE27" s="114"/>
    </row>
    <row r="28" spans="1:31" s="2" customFormat="1" ht="6.95" customHeight="1">
      <c r="A28" s="35"/>
      <c r="B28" s="40"/>
      <c r="C28" s="35"/>
      <c r="D28" s="35"/>
      <c r="E28" s="35"/>
      <c r="F28" s="35"/>
      <c r="G28" s="35"/>
      <c r="H28" s="35"/>
      <c r="I28" s="109"/>
      <c r="J28" s="35"/>
      <c r="K28" s="35"/>
      <c r="L28" s="110"/>
      <c r="S28" s="35"/>
      <c r="T28" s="35"/>
      <c r="U28" s="35"/>
      <c r="V28" s="35"/>
      <c r="W28" s="35"/>
      <c r="X28" s="35"/>
      <c r="Y28" s="35"/>
      <c r="Z28" s="35"/>
      <c r="AA28" s="35"/>
      <c r="AB28" s="35"/>
      <c r="AC28" s="35"/>
      <c r="AD28" s="35"/>
      <c r="AE28" s="35"/>
    </row>
    <row r="29" spans="1:31" s="2" customFormat="1" ht="6.95" customHeight="1">
      <c r="A29" s="35"/>
      <c r="B29" s="40"/>
      <c r="C29" s="35"/>
      <c r="D29" s="118"/>
      <c r="E29" s="118"/>
      <c r="F29" s="118"/>
      <c r="G29" s="118"/>
      <c r="H29" s="118"/>
      <c r="I29" s="119"/>
      <c r="J29" s="118"/>
      <c r="K29" s="118"/>
      <c r="L29" s="110"/>
      <c r="S29" s="35"/>
      <c r="T29" s="35"/>
      <c r="U29" s="35"/>
      <c r="V29" s="35"/>
      <c r="W29" s="35"/>
      <c r="X29" s="35"/>
      <c r="Y29" s="35"/>
      <c r="Z29" s="35"/>
      <c r="AA29" s="35"/>
      <c r="AB29" s="35"/>
      <c r="AC29" s="35"/>
      <c r="AD29" s="35"/>
      <c r="AE29" s="35"/>
    </row>
    <row r="30" spans="1:31" s="2" customFormat="1" ht="25.35" customHeight="1">
      <c r="A30" s="35"/>
      <c r="B30" s="40"/>
      <c r="C30" s="35"/>
      <c r="D30" s="120" t="s">
        <v>38</v>
      </c>
      <c r="E30" s="35"/>
      <c r="F30" s="35"/>
      <c r="G30" s="35"/>
      <c r="H30" s="35"/>
      <c r="I30" s="109"/>
      <c r="J30" s="121">
        <f>ROUND(J81, 2)</f>
        <v>0</v>
      </c>
      <c r="K30" s="35"/>
      <c r="L30" s="110"/>
      <c r="S30" s="35"/>
      <c r="T30" s="35"/>
      <c r="U30" s="35"/>
      <c r="V30" s="35"/>
      <c r="W30" s="35"/>
      <c r="X30" s="35"/>
      <c r="Y30" s="35"/>
      <c r="Z30" s="35"/>
      <c r="AA30" s="35"/>
      <c r="AB30" s="35"/>
      <c r="AC30" s="35"/>
      <c r="AD30" s="35"/>
      <c r="AE30" s="35"/>
    </row>
    <row r="31" spans="1:31" s="2" customFormat="1" ht="6.95" customHeight="1">
      <c r="A31" s="35"/>
      <c r="B31" s="40"/>
      <c r="C31" s="35"/>
      <c r="D31" s="118"/>
      <c r="E31" s="118"/>
      <c r="F31" s="118"/>
      <c r="G31" s="118"/>
      <c r="H31" s="118"/>
      <c r="I31" s="119"/>
      <c r="J31" s="118"/>
      <c r="K31" s="118"/>
      <c r="L31" s="110"/>
      <c r="S31" s="35"/>
      <c r="T31" s="35"/>
      <c r="U31" s="35"/>
      <c r="V31" s="35"/>
      <c r="W31" s="35"/>
      <c r="X31" s="35"/>
      <c r="Y31" s="35"/>
      <c r="Z31" s="35"/>
      <c r="AA31" s="35"/>
      <c r="AB31" s="35"/>
      <c r="AC31" s="35"/>
      <c r="AD31" s="35"/>
      <c r="AE31" s="35"/>
    </row>
    <row r="32" spans="1:31" s="2" customFormat="1" ht="14.45" customHeight="1">
      <c r="A32" s="35"/>
      <c r="B32" s="40"/>
      <c r="C32" s="35"/>
      <c r="D32" s="35"/>
      <c r="E32" s="35"/>
      <c r="F32" s="122" t="s">
        <v>40</v>
      </c>
      <c r="G32" s="35"/>
      <c r="H32" s="35"/>
      <c r="I32" s="123" t="s">
        <v>39</v>
      </c>
      <c r="J32" s="122" t="s">
        <v>41</v>
      </c>
      <c r="K32" s="35"/>
      <c r="L32" s="110"/>
      <c r="S32" s="35"/>
      <c r="T32" s="35"/>
      <c r="U32" s="35"/>
      <c r="V32" s="35"/>
      <c r="W32" s="35"/>
      <c r="X32" s="35"/>
      <c r="Y32" s="35"/>
      <c r="Z32" s="35"/>
      <c r="AA32" s="35"/>
      <c r="AB32" s="35"/>
      <c r="AC32" s="35"/>
      <c r="AD32" s="35"/>
      <c r="AE32" s="35"/>
    </row>
    <row r="33" spans="1:31" s="2" customFormat="1" ht="14.45" customHeight="1">
      <c r="A33" s="35"/>
      <c r="B33" s="40"/>
      <c r="C33" s="35"/>
      <c r="D33" s="124" t="s">
        <v>42</v>
      </c>
      <c r="E33" s="108" t="s">
        <v>43</v>
      </c>
      <c r="F33" s="125">
        <f>ROUND((SUM(BE81:BE113)),  2)</f>
        <v>0</v>
      </c>
      <c r="G33" s="35"/>
      <c r="H33" s="35"/>
      <c r="I33" s="126">
        <v>0.21</v>
      </c>
      <c r="J33" s="125">
        <f>ROUND(((SUM(BE81:BE113))*I33),  2)</f>
        <v>0</v>
      </c>
      <c r="K33" s="35"/>
      <c r="L33" s="110"/>
      <c r="S33" s="35"/>
      <c r="T33" s="35"/>
      <c r="U33" s="35"/>
      <c r="V33" s="35"/>
      <c r="W33" s="35"/>
      <c r="X33" s="35"/>
      <c r="Y33" s="35"/>
      <c r="Z33" s="35"/>
      <c r="AA33" s="35"/>
      <c r="AB33" s="35"/>
      <c r="AC33" s="35"/>
      <c r="AD33" s="35"/>
      <c r="AE33" s="35"/>
    </row>
    <row r="34" spans="1:31" s="2" customFormat="1" ht="14.45" customHeight="1">
      <c r="A34" s="35"/>
      <c r="B34" s="40"/>
      <c r="C34" s="35"/>
      <c r="D34" s="35"/>
      <c r="E34" s="108" t="s">
        <v>44</v>
      </c>
      <c r="F34" s="125">
        <f>ROUND((SUM(BF81:BF113)),  2)</f>
        <v>0</v>
      </c>
      <c r="G34" s="35"/>
      <c r="H34" s="35"/>
      <c r="I34" s="126">
        <v>0.15</v>
      </c>
      <c r="J34" s="125">
        <f>ROUND(((SUM(BF81:BF113))*I34),  2)</f>
        <v>0</v>
      </c>
      <c r="K34" s="35"/>
      <c r="L34" s="110"/>
      <c r="S34" s="35"/>
      <c r="T34" s="35"/>
      <c r="U34" s="35"/>
      <c r="V34" s="35"/>
      <c r="W34" s="35"/>
      <c r="X34" s="35"/>
      <c r="Y34" s="35"/>
      <c r="Z34" s="35"/>
      <c r="AA34" s="35"/>
      <c r="AB34" s="35"/>
      <c r="AC34" s="35"/>
      <c r="AD34" s="35"/>
      <c r="AE34" s="35"/>
    </row>
    <row r="35" spans="1:31" s="2" customFormat="1" ht="14.45" hidden="1" customHeight="1">
      <c r="A35" s="35"/>
      <c r="B35" s="40"/>
      <c r="C35" s="35"/>
      <c r="D35" s="35"/>
      <c r="E35" s="108" t="s">
        <v>45</v>
      </c>
      <c r="F35" s="125">
        <f>ROUND((SUM(BG81:BG113)),  2)</f>
        <v>0</v>
      </c>
      <c r="G35" s="35"/>
      <c r="H35" s="35"/>
      <c r="I35" s="126">
        <v>0.21</v>
      </c>
      <c r="J35" s="125">
        <f>0</f>
        <v>0</v>
      </c>
      <c r="K35" s="35"/>
      <c r="L35" s="110"/>
      <c r="S35" s="35"/>
      <c r="T35" s="35"/>
      <c r="U35" s="35"/>
      <c r="V35" s="35"/>
      <c r="W35" s="35"/>
      <c r="X35" s="35"/>
      <c r="Y35" s="35"/>
      <c r="Z35" s="35"/>
      <c r="AA35" s="35"/>
      <c r="AB35" s="35"/>
      <c r="AC35" s="35"/>
      <c r="AD35" s="35"/>
      <c r="AE35" s="35"/>
    </row>
    <row r="36" spans="1:31" s="2" customFormat="1" ht="14.45" hidden="1" customHeight="1">
      <c r="A36" s="35"/>
      <c r="B36" s="40"/>
      <c r="C36" s="35"/>
      <c r="D36" s="35"/>
      <c r="E36" s="108" t="s">
        <v>46</v>
      </c>
      <c r="F36" s="125">
        <f>ROUND((SUM(BH81:BH113)),  2)</f>
        <v>0</v>
      </c>
      <c r="G36" s="35"/>
      <c r="H36" s="35"/>
      <c r="I36" s="126">
        <v>0.15</v>
      </c>
      <c r="J36" s="125">
        <f>0</f>
        <v>0</v>
      </c>
      <c r="K36" s="35"/>
      <c r="L36" s="110"/>
      <c r="S36" s="35"/>
      <c r="T36" s="35"/>
      <c r="U36" s="35"/>
      <c r="V36" s="35"/>
      <c r="W36" s="35"/>
      <c r="X36" s="35"/>
      <c r="Y36" s="35"/>
      <c r="Z36" s="35"/>
      <c r="AA36" s="35"/>
      <c r="AB36" s="35"/>
      <c r="AC36" s="35"/>
      <c r="AD36" s="35"/>
      <c r="AE36" s="35"/>
    </row>
    <row r="37" spans="1:31" s="2" customFormat="1" ht="14.45" hidden="1" customHeight="1">
      <c r="A37" s="35"/>
      <c r="B37" s="40"/>
      <c r="C37" s="35"/>
      <c r="D37" s="35"/>
      <c r="E37" s="108" t="s">
        <v>47</v>
      </c>
      <c r="F37" s="125">
        <f>ROUND((SUM(BI81:BI113)),  2)</f>
        <v>0</v>
      </c>
      <c r="G37" s="35"/>
      <c r="H37" s="35"/>
      <c r="I37" s="126">
        <v>0</v>
      </c>
      <c r="J37" s="125">
        <f>0</f>
        <v>0</v>
      </c>
      <c r="K37" s="35"/>
      <c r="L37" s="110"/>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109"/>
      <c r="J38" s="35"/>
      <c r="K38" s="35"/>
      <c r="L38" s="110"/>
      <c r="S38" s="35"/>
      <c r="T38" s="35"/>
      <c r="U38" s="35"/>
      <c r="V38" s="35"/>
      <c r="W38" s="35"/>
      <c r="X38" s="35"/>
      <c r="Y38" s="35"/>
      <c r="Z38" s="35"/>
      <c r="AA38" s="35"/>
      <c r="AB38" s="35"/>
      <c r="AC38" s="35"/>
      <c r="AD38" s="35"/>
      <c r="AE38" s="35"/>
    </row>
    <row r="39" spans="1:31" s="2" customFormat="1" ht="25.35" customHeight="1">
      <c r="A39" s="35"/>
      <c r="B39" s="40"/>
      <c r="C39" s="127"/>
      <c r="D39" s="128" t="s">
        <v>48</v>
      </c>
      <c r="E39" s="129"/>
      <c r="F39" s="129"/>
      <c r="G39" s="130" t="s">
        <v>49</v>
      </c>
      <c r="H39" s="131" t="s">
        <v>50</v>
      </c>
      <c r="I39" s="132"/>
      <c r="J39" s="133">
        <f>SUM(J30:J37)</f>
        <v>0</v>
      </c>
      <c r="K39" s="134"/>
      <c r="L39" s="110"/>
      <c r="S39" s="35"/>
      <c r="T39" s="35"/>
      <c r="U39" s="35"/>
      <c r="V39" s="35"/>
      <c r="W39" s="35"/>
      <c r="X39" s="35"/>
      <c r="Y39" s="35"/>
      <c r="Z39" s="35"/>
      <c r="AA39" s="35"/>
      <c r="AB39" s="35"/>
      <c r="AC39" s="35"/>
      <c r="AD39" s="35"/>
      <c r="AE39" s="35"/>
    </row>
    <row r="40" spans="1:31" s="2" customFormat="1" ht="14.45" customHeight="1">
      <c r="A40" s="35"/>
      <c r="B40" s="135"/>
      <c r="C40" s="136"/>
      <c r="D40" s="136"/>
      <c r="E40" s="136"/>
      <c r="F40" s="136"/>
      <c r="G40" s="136"/>
      <c r="H40" s="136"/>
      <c r="I40" s="137"/>
      <c r="J40" s="136"/>
      <c r="K40" s="136"/>
      <c r="L40" s="110"/>
      <c r="S40" s="35"/>
      <c r="T40" s="35"/>
      <c r="U40" s="35"/>
      <c r="V40" s="35"/>
      <c r="W40" s="35"/>
      <c r="X40" s="35"/>
      <c r="Y40" s="35"/>
      <c r="Z40" s="35"/>
      <c r="AA40" s="35"/>
      <c r="AB40" s="35"/>
      <c r="AC40" s="35"/>
      <c r="AD40" s="35"/>
      <c r="AE40" s="35"/>
    </row>
    <row r="44" spans="1:31" s="2" customFormat="1" ht="6.95" customHeight="1">
      <c r="A44" s="35"/>
      <c r="B44" s="138"/>
      <c r="C44" s="139"/>
      <c r="D44" s="139"/>
      <c r="E44" s="139"/>
      <c r="F44" s="139"/>
      <c r="G44" s="139"/>
      <c r="H44" s="139"/>
      <c r="I44" s="140"/>
      <c r="J44" s="139"/>
      <c r="K44" s="139"/>
      <c r="L44" s="110"/>
      <c r="S44" s="35"/>
      <c r="T44" s="35"/>
      <c r="U44" s="35"/>
      <c r="V44" s="35"/>
      <c r="W44" s="35"/>
      <c r="X44" s="35"/>
      <c r="Y44" s="35"/>
      <c r="Z44" s="35"/>
      <c r="AA44" s="35"/>
      <c r="AB44" s="35"/>
      <c r="AC44" s="35"/>
      <c r="AD44" s="35"/>
      <c r="AE44" s="35"/>
    </row>
    <row r="45" spans="1:31" s="2" customFormat="1" ht="24.95" customHeight="1">
      <c r="A45" s="35"/>
      <c r="B45" s="36"/>
      <c r="C45" s="24" t="s">
        <v>101</v>
      </c>
      <c r="D45" s="37"/>
      <c r="E45" s="37"/>
      <c r="F45" s="37"/>
      <c r="G45" s="37"/>
      <c r="H45" s="37"/>
      <c r="I45" s="109"/>
      <c r="J45" s="37"/>
      <c r="K45" s="37"/>
      <c r="L45" s="110"/>
      <c r="S45" s="35"/>
      <c r="T45" s="35"/>
      <c r="U45" s="35"/>
      <c r="V45" s="35"/>
      <c r="W45" s="35"/>
      <c r="X45" s="35"/>
      <c r="Y45" s="35"/>
      <c r="Z45" s="35"/>
      <c r="AA45" s="35"/>
      <c r="AB45" s="35"/>
      <c r="AC45" s="35"/>
      <c r="AD45" s="35"/>
      <c r="AE45" s="35"/>
    </row>
    <row r="46" spans="1:31" s="2" customFormat="1" ht="6.95" customHeight="1">
      <c r="A46" s="35"/>
      <c r="B46" s="36"/>
      <c r="C46" s="37"/>
      <c r="D46" s="37"/>
      <c r="E46" s="37"/>
      <c r="F46" s="37"/>
      <c r="G46" s="37"/>
      <c r="H46" s="37"/>
      <c r="I46" s="109"/>
      <c r="J46" s="37"/>
      <c r="K46" s="37"/>
      <c r="L46" s="110"/>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109"/>
      <c r="J47" s="37"/>
      <c r="K47" s="37"/>
      <c r="L47" s="110"/>
      <c r="S47" s="35"/>
      <c r="T47" s="35"/>
      <c r="U47" s="35"/>
      <c r="V47" s="35"/>
      <c r="W47" s="35"/>
      <c r="X47" s="35"/>
      <c r="Y47" s="35"/>
      <c r="Z47" s="35"/>
      <c r="AA47" s="35"/>
      <c r="AB47" s="35"/>
      <c r="AC47" s="35"/>
      <c r="AD47" s="35"/>
      <c r="AE47" s="35"/>
    </row>
    <row r="48" spans="1:31" s="2" customFormat="1" ht="16.5" customHeight="1">
      <c r="A48" s="35"/>
      <c r="B48" s="36"/>
      <c r="C48" s="37"/>
      <c r="D48" s="37"/>
      <c r="E48" s="379" t="str">
        <f>E7</f>
        <v>Modernizace a rozšíření prostor SPC Kladno - Vrapice</v>
      </c>
      <c r="F48" s="380"/>
      <c r="G48" s="380"/>
      <c r="H48" s="380"/>
      <c r="I48" s="109"/>
      <c r="J48" s="37"/>
      <c r="K48" s="37"/>
      <c r="L48" s="110"/>
      <c r="S48" s="35"/>
      <c r="T48" s="35"/>
      <c r="U48" s="35"/>
      <c r="V48" s="35"/>
      <c r="W48" s="35"/>
      <c r="X48" s="35"/>
      <c r="Y48" s="35"/>
      <c r="Z48" s="35"/>
      <c r="AA48" s="35"/>
      <c r="AB48" s="35"/>
      <c r="AC48" s="35"/>
      <c r="AD48" s="35"/>
      <c r="AE48" s="35"/>
    </row>
    <row r="49" spans="1:47" s="2" customFormat="1" ht="12" customHeight="1">
      <c r="A49" s="35"/>
      <c r="B49" s="36"/>
      <c r="C49" s="30" t="s">
        <v>99</v>
      </c>
      <c r="D49" s="37"/>
      <c r="E49" s="37"/>
      <c r="F49" s="37"/>
      <c r="G49" s="37"/>
      <c r="H49" s="37"/>
      <c r="I49" s="109"/>
      <c r="J49" s="37"/>
      <c r="K49" s="37"/>
      <c r="L49" s="110"/>
      <c r="S49" s="35"/>
      <c r="T49" s="35"/>
      <c r="U49" s="35"/>
      <c r="V49" s="35"/>
      <c r="W49" s="35"/>
      <c r="X49" s="35"/>
      <c r="Y49" s="35"/>
      <c r="Z49" s="35"/>
      <c r="AA49" s="35"/>
      <c r="AB49" s="35"/>
      <c r="AC49" s="35"/>
      <c r="AD49" s="35"/>
      <c r="AE49" s="35"/>
    </row>
    <row r="50" spans="1:47" s="2" customFormat="1" ht="16.5" customHeight="1">
      <c r="A50" s="35"/>
      <c r="B50" s="36"/>
      <c r="C50" s="37"/>
      <c r="D50" s="37"/>
      <c r="E50" s="352" t="str">
        <f>E9</f>
        <v>D1.6 - VZT</v>
      </c>
      <c r="F50" s="381"/>
      <c r="G50" s="381"/>
      <c r="H50" s="381"/>
      <c r="I50" s="109"/>
      <c r="J50" s="37"/>
      <c r="K50" s="37"/>
      <c r="L50" s="110"/>
      <c r="S50" s="35"/>
      <c r="T50" s="35"/>
      <c r="U50" s="35"/>
      <c r="V50" s="35"/>
      <c r="W50" s="35"/>
      <c r="X50" s="35"/>
      <c r="Y50" s="35"/>
      <c r="Z50" s="35"/>
      <c r="AA50" s="35"/>
      <c r="AB50" s="35"/>
      <c r="AC50" s="35"/>
      <c r="AD50" s="35"/>
      <c r="AE50" s="35"/>
    </row>
    <row r="51" spans="1:47" s="2" customFormat="1" ht="6.95" customHeight="1">
      <c r="A51" s="35"/>
      <c r="B51" s="36"/>
      <c r="C51" s="37"/>
      <c r="D51" s="37"/>
      <c r="E51" s="37"/>
      <c r="F51" s="37"/>
      <c r="G51" s="37"/>
      <c r="H51" s="37"/>
      <c r="I51" s="109"/>
      <c r="J51" s="37"/>
      <c r="K51" s="37"/>
      <c r="L51" s="110"/>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Josefa Jílka 1202, Kladno - Švermov</v>
      </c>
      <c r="G52" s="37"/>
      <c r="H52" s="37"/>
      <c r="I52" s="112" t="s">
        <v>23</v>
      </c>
      <c r="J52" s="60" t="str">
        <f>IF(J12="","",J12)</f>
        <v>15. 3. 2019</v>
      </c>
      <c r="K52" s="37"/>
      <c r="L52" s="110"/>
      <c r="S52" s="35"/>
      <c r="T52" s="35"/>
      <c r="U52" s="35"/>
      <c r="V52" s="35"/>
      <c r="W52" s="35"/>
      <c r="X52" s="35"/>
      <c r="Y52" s="35"/>
      <c r="Z52" s="35"/>
      <c r="AA52" s="35"/>
      <c r="AB52" s="35"/>
      <c r="AC52" s="35"/>
      <c r="AD52" s="35"/>
      <c r="AE52" s="35"/>
    </row>
    <row r="53" spans="1:47" s="2" customFormat="1" ht="6.95" customHeight="1">
      <c r="A53" s="35"/>
      <c r="B53" s="36"/>
      <c r="C53" s="37"/>
      <c r="D53" s="37"/>
      <c r="E53" s="37"/>
      <c r="F53" s="37"/>
      <c r="G53" s="37"/>
      <c r="H53" s="37"/>
      <c r="I53" s="109"/>
      <c r="J53" s="37"/>
      <c r="K53" s="37"/>
      <c r="L53" s="110"/>
      <c r="S53" s="35"/>
      <c r="T53" s="35"/>
      <c r="U53" s="35"/>
      <c r="V53" s="35"/>
      <c r="W53" s="35"/>
      <c r="X53" s="35"/>
      <c r="Y53" s="35"/>
      <c r="Z53" s="35"/>
      <c r="AA53" s="35"/>
      <c r="AB53" s="35"/>
      <c r="AC53" s="35"/>
      <c r="AD53" s="35"/>
      <c r="AE53" s="35"/>
    </row>
    <row r="54" spans="1:47" s="2" customFormat="1" ht="27.95" customHeight="1">
      <c r="A54" s="35"/>
      <c r="B54" s="36"/>
      <c r="C54" s="30" t="s">
        <v>25</v>
      </c>
      <c r="D54" s="37"/>
      <c r="E54" s="37"/>
      <c r="F54" s="28" t="str">
        <f>E15</f>
        <v>SOU a PrŠ Kladno - Vrapice</v>
      </c>
      <c r="G54" s="37"/>
      <c r="H54" s="37"/>
      <c r="I54" s="112" t="s">
        <v>31</v>
      </c>
      <c r="J54" s="33" t="str">
        <f>E21</f>
        <v>ARCHIW studio s.r.o.</v>
      </c>
      <c r="K54" s="37"/>
      <c r="L54" s="110"/>
      <c r="S54" s="35"/>
      <c r="T54" s="35"/>
      <c r="U54" s="35"/>
      <c r="V54" s="35"/>
      <c r="W54" s="35"/>
      <c r="X54" s="35"/>
      <c r="Y54" s="35"/>
      <c r="Z54" s="35"/>
      <c r="AA54" s="35"/>
      <c r="AB54" s="35"/>
      <c r="AC54" s="35"/>
      <c r="AD54" s="35"/>
      <c r="AE54" s="35"/>
    </row>
    <row r="55" spans="1:47" s="2" customFormat="1" ht="15.2" customHeight="1">
      <c r="A55" s="35"/>
      <c r="B55" s="36"/>
      <c r="C55" s="30" t="s">
        <v>29</v>
      </c>
      <c r="D55" s="37"/>
      <c r="E55" s="37"/>
      <c r="F55" s="28" t="str">
        <f>IF(E18="","",E18)</f>
        <v>Vyplň údaj</v>
      </c>
      <c r="G55" s="37"/>
      <c r="H55" s="37"/>
      <c r="I55" s="112" t="s">
        <v>34</v>
      </c>
      <c r="J55" s="33" t="str">
        <f>E24</f>
        <v xml:space="preserve"> </v>
      </c>
      <c r="K55" s="37"/>
      <c r="L55" s="110"/>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109"/>
      <c r="J56" s="37"/>
      <c r="K56" s="37"/>
      <c r="L56" s="110"/>
      <c r="S56" s="35"/>
      <c r="T56" s="35"/>
      <c r="U56" s="35"/>
      <c r="V56" s="35"/>
      <c r="W56" s="35"/>
      <c r="X56" s="35"/>
      <c r="Y56" s="35"/>
      <c r="Z56" s="35"/>
      <c r="AA56" s="35"/>
      <c r="AB56" s="35"/>
      <c r="AC56" s="35"/>
      <c r="AD56" s="35"/>
      <c r="AE56" s="35"/>
    </row>
    <row r="57" spans="1:47" s="2" customFormat="1" ht="29.25" customHeight="1">
      <c r="A57" s="35"/>
      <c r="B57" s="36"/>
      <c r="C57" s="141" t="s">
        <v>102</v>
      </c>
      <c r="D57" s="142"/>
      <c r="E57" s="142"/>
      <c r="F57" s="142"/>
      <c r="G57" s="142"/>
      <c r="H57" s="142"/>
      <c r="I57" s="143"/>
      <c r="J57" s="144" t="s">
        <v>103</v>
      </c>
      <c r="K57" s="142"/>
      <c r="L57" s="110"/>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109"/>
      <c r="J58" s="37"/>
      <c r="K58" s="37"/>
      <c r="L58" s="110"/>
      <c r="S58" s="35"/>
      <c r="T58" s="35"/>
      <c r="U58" s="35"/>
      <c r="V58" s="35"/>
      <c r="W58" s="35"/>
      <c r="X58" s="35"/>
      <c r="Y58" s="35"/>
      <c r="Z58" s="35"/>
      <c r="AA58" s="35"/>
      <c r="AB58" s="35"/>
      <c r="AC58" s="35"/>
      <c r="AD58" s="35"/>
      <c r="AE58" s="35"/>
    </row>
    <row r="59" spans="1:47" s="2" customFormat="1" ht="22.9" customHeight="1">
      <c r="A59" s="35"/>
      <c r="B59" s="36"/>
      <c r="C59" s="145" t="s">
        <v>70</v>
      </c>
      <c r="D59" s="37"/>
      <c r="E59" s="37"/>
      <c r="F59" s="37"/>
      <c r="G59" s="37"/>
      <c r="H59" s="37"/>
      <c r="I59" s="109"/>
      <c r="J59" s="78">
        <f>J81</f>
        <v>0</v>
      </c>
      <c r="K59" s="37"/>
      <c r="L59" s="110"/>
      <c r="S59" s="35"/>
      <c r="T59" s="35"/>
      <c r="U59" s="35"/>
      <c r="V59" s="35"/>
      <c r="W59" s="35"/>
      <c r="X59" s="35"/>
      <c r="Y59" s="35"/>
      <c r="Z59" s="35"/>
      <c r="AA59" s="35"/>
      <c r="AB59" s="35"/>
      <c r="AC59" s="35"/>
      <c r="AD59" s="35"/>
      <c r="AE59" s="35"/>
      <c r="AU59" s="18" t="s">
        <v>104</v>
      </c>
    </row>
    <row r="60" spans="1:47" s="9" customFormat="1" ht="24.95" customHeight="1">
      <c r="B60" s="146"/>
      <c r="C60" s="147"/>
      <c r="D60" s="148" t="s">
        <v>115</v>
      </c>
      <c r="E60" s="149"/>
      <c r="F60" s="149"/>
      <c r="G60" s="149"/>
      <c r="H60" s="149"/>
      <c r="I60" s="150"/>
      <c r="J60" s="151">
        <f>J82</f>
        <v>0</v>
      </c>
      <c r="K60" s="147"/>
      <c r="L60" s="152"/>
    </row>
    <row r="61" spans="1:47" s="10" customFormat="1" ht="19.899999999999999" customHeight="1">
      <c r="B61" s="153"/>
      <c r="C61" s="154"/>
      <c r="D61" s="155" t="s">
        <v>3022</v>
      </c>
      <c r="E61" s="156"/>
      <c r="F61" s="156"/>
      <c r="G61" s="156"/>
      <c r="H61" s="156"/>
      <c r="I61" s="157"/>
      <c r="J61" s="158">
        <f>J83</f>
        <v>0</v>
      </c>
      <c r="K61" s="154"/>
      <c r="L61" s="159"/>
    </row>
    <row r="62" spans="1:47" s="2" customFormat="1" ht="21.75" customHeight="1">
      <c r="A62" s="35"/>
      <c r="B62" s="36"/>
      <c r="C62" s="37"/>
      <c r="D62" s="37"/>
      <c r="E62" s="37"/>
      <c r="F62" s="37"/>
      <c r="G62" s="37"/>
      <c r="H62" s="37"/>
      <c r="I62" s="109"/>
      <c r="J62" s="37"/>
      <c r="K62" s="37"/>
      <c r="L62" s="110"/>
      <c r="S62" s="35"/>
      <c r="T62" s="35"/>
      <c r="U62" s="35"/>
      <c r="V62" s="35"/>
      <c r="W62" s="35"/>
      <c r="X62" s="35"/>
      <c r="Y62" s="35"/>
      <c r="Z62" s="35"/>
      <c r="AA62" s="35"/>
      <c r="AB62" s="35"/>
      <c r="AC62" s="35"/>
      <c r="AD62" s="35"/>
      <c r="AE62" s="35"/>
    </row>
    <row r="63" spans="1:47" s="2" customFormat="1" ht="6.95" customHeight="1">
      <c r="A63" s="35"/>
      <c r="B63" s="48"/>
      <c r="C63" s="49"/>
      <c r="D63" s="49"/>
      <c r="E63" s="49"/>
      <c r="F63" s="49"/>
      <c r="G63" s="49"/>
      <c r="H63" s="49"/>
      <c r="I63" s="137"/>
      <c r="J63" s="49"/>
      <c r="K63" s="49"/>
      <c r="L63" s="110"/>
      <c r="S63" s="35"/>
      <c r="T63" s="35"/>
      <c r="U63" s="35"/>
      <c r="V63" s="35"/>
      <c r="W63" s="35"/>
      <c r="X63" s="35"/>
      <c r="Y63" s="35"/>
      <c r="Z63" s="35"/>
      <c r="AA63" s="35"/>
      <c r="AB63" s="35"/>
      <c r="AC63" s="35"/>
      <c r="AD63" s="35"/>
      <c r="AE63" s="35"/>
    </row>
    <row r="67" spans="1:31" s="2" customFormat="1" ht="6.95" customHeight="1">
      <c r="A67" s="35"/>
      <c r="B67" s="50"/>
      <c r="C67" s="51"/>
      <c r="D67" s="51"/>
      <c r="E67" s="51"/>
      <c r="F67" s="51"/>
      <c r="G67" s="51"/>
      <c r="H67" s="51"/>
      <c r="I67" s="140"/>
      <c r="J67" s="51"/>
      <c r="K67" s="51"/>
      <c r="L67" s="110"/>
      <c r="S67" s="35"/>
      <c r="T67" s="35"/>
      <c r="U67" s="35"/>
      <c r="V67" s="35"/>
      <c r="W67" s="35"/>
      <c r="X67" s="35"/>
      <c r="Y67" s="35"/>
      <c r="Z67" s="35"/>
      <c r="AA67" s="35"/>
      <c r="AB67" s="35"/>
      <c r="AC67" s="35"/>
      <c r="AD67" s="35"/>
      <c r="AE67" s="35"/>
    </row>
    <row r="68" spans="1:31" s="2" customFormat="1" ht="24.95" customHeight="1">
      <c r="A68" s="35"/>
      <c r="B68" s="36"/>
      <c r="C68" s="24" t="s">
        <v>131</v>
      </c>
      <c r="D68" s="37"/>
      <c r="E68" s="37"/>
      <c r="F68" s="37"/>
      <c r="G68" s="37"/>
      <c r="H68" s="37"/>
      <c r="I68" s="109"/>
      <c r="J68" s="37"/>
      <c r="K68" s="37"/>
      <c r="L68" s="110"/>
      <c r="S68" s="35"/>
      <c r="T68" s="35"/>
      <c r="U68" s="35"/>
      <c r="V68" s="35"/>
      <c r="W68" s="35"/>
      <c r="X68" s="35"/>
      <c r="Y68" s="35"/>
      <c r="Z68" s="35"/>
      <c r="AA68" s="35"/>
      <c r="AB68" s="35"/>
      <c r="AC68" s="35"/>
      <c r="AD68" s="35"/>
      <c r="AE68" s="35"/>
    </row>
    <row r="69" spans="1:31" s="2" customFormat="1" ht="6.95" customHeight="1">
      <c r="A69" s="35"/>
      <c r="B69" s="36"/>
      <c r="C69" s="37"/>
      <c r="D69" s="37"/>
      <c r="E69" s="37"/>
      <c r="F69" s="37"/>
      <c r="G69" s="37"/>
      <c r="H69" s="37"/>
      <c r="I69" s="109"/>
      <c r="J69" s="37"/>
      <c r="K69" s="37"/>
      <c r="L69" s="110"/>
      <c r="S69" s="35"/>
      <c r="T69" s="35"/>
      <c r="U69" s="35"/>
      <c r="V69" s="35"/>
      <c r="W69" s="35"/>
      <c r="X69" s="35"/>
      <c r="Y69" s="35"/>
      <c r="Z69" s="35"/>
      <c r="AA69" s="35"/>
      <c r="AB69" s="35"/>
      <c r="AC69" s="35"/>
      <c r="AD69" s="35"/>
      <c r="AE69" s="35"/>
    </row>
    <row r="70" spans="1:31" s="2" customFormat="1" ht="12" customHeight="1">
      <c r="A70" s="35"/>
      <c r="B70" s="36"/>
      <c r="C70" s="30" t="s">
        <v>16</v>
      </c>
      <c r="D70" s="37"/>
      <c r="E70" s="37"/>
      <c r="F70" s="37"/>
      <c r="G70" s="37"/>
      <c r="H70" s="37"/>
      <c r="I70" s="109"/>
      <c r="J70" s="37"/>
      <c r="K70" s="37"/>
      <c r="L70" s="110"/>
      <c r="S70" s="35"/>
      <c r="T70" s="35"/>
      <c r="U70" s="35"/>
      <c r="V70" s="35"/>
      <c r="W70" s="35"/>
      <c r="X70" s="35"/>
      <c r="Y70" s="35"/>
      <c r="Z70" s="35"/>
      <c r="AA70" s="35"/>
      <c r="AB70" s="35"/>
      <c r="AC70" s="35"/>
      <c r="AD70" s="35"/>
      <c r="AE70" s="35"/>
    </row>
    <row r="71" spans="1:31" s="2" customFormat="1" ht="16.5" customHeight="1">
      <c r="A71" s="35"/>
      <c r="B71" s="36"/>
      <c r="C71" s="37"/>
      <c r="D71" s="37"/>
      <c r="E71" s="379" t="str">
        <f>E7</f>
        <v>Modernizace a rozšíření prostor SPC Kladno - Vrapice</v>
      </c>
      <c r="F71" s="380"/>
      <c r="G71" s="380"/>
      <c r="H71" s="380"/>
      <c r="I71" s="109"/>
      <c r="J71" s="37"/>
      <c r="K71" s="37"/>
      <c r="L71" s="110"/>
      <c r="S71" s="35"/>
      <c r="T71" s="35"/>
      <c r="U71" s="35"/>
      <c r="V71" s="35"/>
      <c r="W71" s="35"/>
      <c r="X71" s="35"/>
      <c r="Y71" s="35"/>
      <c r="Z71" s="35"/>
      <c r="AA71" s="35"/>
      <c r="AB71" s="35"/>
      <c r="AC71" s="35"/>
      <c r="AD71" s="35"/>
      <c r="AE71" s="35"/>
    </row>
    <row r="72" spans="1:31" s="2" customFormat="1" ht="12" customHeight="1">
      <c r="A72" s="35"/>
      <c r="B72" s="36"/>
      <c r="C72" s="30" t="s">
        <v>99</v>
      </c>
      <c r="D72" s="37"/>
      <c r="E72" s="37"/>
      <c r="F72" s="37"/>
      <c r="G72" s="37"/>
      <c r="H72" s="37"/>
      <c r="I72" s="109"/>
      <c r="J72" s="37"/>
      <c r="K72" s="37"/>
      <c r="L72" s="110"/>
      <c r="S72" s="35"/>
      <c r="T72" s="35"/>
      <c r="U72" s="35"/>
      <c r="V72" s="35"/>
      <c r="W72" s="35"/>
      <c r="X72" s="35"/>
      <c r="Y72" s="35"/>
      <c r="Z72" s="35"/>
      <c r="AA72" s="35"/>
      <c r="AB72" s="35"/>
      <c r="AC72" s="35"/>
      <c r="AD72" s="35"/>
      <c r="AE72" s="35"/>
    </row>
    <row r="73" spans="1:31" s="2" customFormat="1" ht="16.5" customHeight="1">
      <c r="A73" s="35"/>
      <c r="B73" s="36"/>
      <c r="C73" s="37"/>
      <c r="D73" s="37"/>
      <c r="E73" s="352" t="str">
        <f>E9</f>
        <v>D1.6 - VZT</v>
      </c>
      <c r="F73" s="381"/>
      <c r="G73" s="381"/>
      <c r="H73" s="381"/>
      <c r="I73" s="109"/>
      <c r="J73" s="37"/>
      <c r="K73" s="37"/>
      <c r="L73" s="110"/>
      <c r="S73" s="35"/>
      <c r="T73" s="35"/>
      <c r="U73" s="35"/>
      <c r="V73" s="35"/>
      <c r="W73" s="35"/>
      <c r="X73" s="35"/>
      <c r="Y73" s="35"/>
      <c r="Z73" s="35"/>
      <c r="AA73" s="35"/>
      <c r="AB73" s="35"/>
      <c r="AC73" s="35"/>
      <c r="AD73" s="35"/>
      <c r="AE73" s="35"/>
    </row>
    <row r="74" spans="1:31" s="2" customFormat="1" ht="6.95" customHeight="1">
      <c r="A74" s="35"/>
      <c r="B74" s="36"/>
      <c r="C74" s="37"/>
      <c r="D74" s="37"/>
      <c r="E74" s="37"/>
      <c r="F74" s="37"/>
      <c r="G74" s="37"/>
      <c r="H74" s="37"/>
      <c r="I74" s="109"/>
      <c r="J74" s="37"/>
      <c r="K74" s="37"/>
      <c r="L74" s="110"/>
      <c r="S74" s="35"/>
      <c r="T74" s="35"/>
      <c r="U74" s="35"/>
      <c r="V74" s="35"/>
      <c r="W74" s="35"/>
      <c r="X74" s="35"/>
      <c r="Y74" s="35"/>
      <c r="Z74" s="35"/>
      <c r="AA74" s="35"/>
      <c r="AB74" s="35"/>
      <c r="AC74" s="35"/>
      <c r="AD74" s="35"/>
      <c r="AE74" s="35"/>
    </row>
    <row r="75" spans="1:31" s="2" customFormat="1" ht="12" customHeight="1">
      <c r="A75" s="35"/>
      <c r="B75" s="36"/>
      <c r="C75" s="30" t="s">
        <v>21</v>
      </c>
      <c r="D75" s="37"/>
      <c r="E75" s="37"/>
      <c r="F75" s="28" t="str">
        <f>F12</f>
        <v>Josefa Jílka 1202, Kladno - Švermov</v>
      </c>
      <c r="G75" s="37"/>
      <c r="H75" s="37"/>
      <c r="I75" s="112" t="s">
        <v>23</v>
      </c>
      <c r="J75" s="60" t="str">
        <f>IF(J12="","",J12)</f>
        <v>15. 3. 2019</v>
      </c>
      <c r="K75" s="37"/>
      <c r="L75" s="110"/>
      <c r="S75" s="35"/>
      <c r="T75" s="35"/>
      <c r="U75" s="35"/>
      <c r="V75" s="35"/>
      <c r="W75" s="35"/>
      <c r="X75" s="35"/>
      <c r="Y75" s="35"/>
      <c r="Z75" s="35"/>
      <c r="AA75" s="35"/>
      <c r="AB75" s="35"/>
      <c r="AC75" s="35"/>
      <c r="AD75" s="35"/>
      <c r="AE75" s="35"/>
    </row>
    <row r="76" spans="1:31" s="2" customFormat="1" ht="6.95" customHeight="1">
      <c r="A76" s="35"/>
      <c r="B76" s="36"/>
      <c r="C76" s="37"/>
      <c r="D76" s="37"/>
      <c r="E76" s="37"/>
      <c r="F76" s="37"/>
      <c r="G76" s="37"/>
      <c r="H76" s="37"/>
      <c r="I76" s="109"/>
      <c r="J76" s="37"/>
      <c r="K76" s="37"/>
      <c r="L76" s="110"/>
      <c r="S76" s="35"/>
      <c r="T76" s="35"/>
      <c r="U76" s="35"/>
      <c r="V76" s="35"/>
      <c r="W76" s="35"/>
      <c r="X76" s="35"/>
      <c r="Y76" s="35"/>
      <c r="Z76" s="35"/>
      <c r="AA76" s="35"/>
      <c r="AB76" s="35"/>
      <c r="AC76" s="35"/>
      <c r="AD76" s="35"/>
      <c r="AE76" s="35"/>
    </row>
    <row r="77" spans="1:31" s="2" customFormat="1" ht="27.95" customHeight="1">
      <c r="A77" s="35"/>
      <c r="B77" s="36"/>
      <c r="C77" s="30" t="s">
        <v>25</v>
      </c>
      <c r="D77" s="37"/>
      <c r="E77" s="37"/>
      <c r="F77" s="28" t="str">
        <f>E15</f>
        <v>SOU a PrŠ Kladno - Vrapice</v>
      </c>
      <c r="G77" s="37"/>
      <c r="H77" s="37"/>
      <c r="I77" s="112" t="s">
        <v>31</v>
      </c>
      <c r="J77" s="33" t="str">
        <f>E21</f>
        <v>ARCHIW studio s.r.o.</v>
      </c>
      <c r="K77" s="37"/>
      <c r="L77" s="110"/>
      <c r="S77" s="35"/>
      <c r="T77" s="35"/>
      <c r="U77" s="35"/>
      <c r="V77" s="35"/>
      <c r="W77" s="35"/>
      <c r="X77" s="35"/>
      <c r="Y77" s="35"/>
      <c r="Z77" s="35"/>
      <c r="AA77" s="35"/>
      <c r="AB77" s="35"/>
      <c r="AC77" s="35"/>
      <c r="AD77" s="35"/>
      <c r="AE77" s="35"/>
    </row>
    <row r="78" spans="1:31" s="2" customFormat="1" ht="15.2" customHeight="1">
      <c r="A78" s="35"/>
      <c r="B78" s="36"/>
      <c r="C78" s="30" t="s">
        <v>29</v>
      </c>
      <c r="D78" s="37"/>
      <c r="E78" s="37"/>
      <c r="F78" s="28" t="str">
        <f>IF(E18="","",E18)</f>
        <v>Vyplň údaj</v>
      </c>
      <c r="G78" s="37"/>
      <c r="H78" s="37"/>
      <c r="I78" s="112" t="s">
        <v>34</v>
      </c>
      <c r="J78" s="33" t="str">
        <f>E24</f>
        <v xml:space="preserve"> </v>
      </c>
      <c r="K78" s="37"/>
      <c r="L78" s="110"/>
      <c r="S78" s="35"/>
      <c r="T78" s="35"/>
      <c r="U78" s="35"/>
      <c r="V78" s="35"/>
      <c r="W78" s="35"/>
      <c r="X78" s="35"/>
      <c r="Y78" s="35"/>
      <c r="Z78" s="35"/>
      <c r="AA78" s="35"/>
      <c r="AB78" s="35"/>
      <c r="AC78" s="35"/>
      <c r="AD78" s="35"/>
      <c r="AE78" s="35"/>
    </row>
    <row r="79" spans="1:31" s="2" customFormat="1" ht="10.35" customHeight="1">
      <c r="A79" s="35"/>
      <c r="B79" s="36"/>
      <c r="C79" s="37"/>
      <c r="D79" s="37"/>
      <c r="E79" s="37"/>
      <c r="F79" s="37"/>
      <c r="G79" s="37"/>
      <c r="H79" s="37"/>
      <c r="I79" s="109"/>
      <c r="J79" s="37"/>
      <c r="K79" s="37"/>
      <c r="L79" s="110"/>
      <c r="S79" s="35"/>
      <c r="T79" s="35"/>
      <c r="U79" s="35"/>
      <c r="V79" s="35"/>
      <c r="W79" s="35"/>
      <c r="X79" s="35"/>
      <c r="Y79" s="35"/>
      <c r="Z79" s="35"/>
      <c r="AA79" s="35"/>
      <c r="AB79" s="35"/>
      <c r="AC79" s="35"/>
      <c r="AD79" s="35"/>
      <c r="AE79" s="35"/>
    </row>
    <row r="80" spans="1:31" s="11" customFormat="1" ht="29.25" customHeight="1">
      <c r="A80" s="160"/>
      <c r="B80" s="161"/>
      <c r="C80" s="162" t="s">
        <v>132</v>
      </c>
      <c r="D80" s="163" t="s">
        <v>57</v>
      </c>
      <c r="E80" s="163" t="s">
        <v>53</v>
      </c>
      <c r="F80" s="163" t="s">
        <v>54</v>
      </c>
      <c r="G80" s="163" t="s">
        <v>133</v>
      </c>
      <c r="H80" s="163" t="s">
        <v>134</v>
      </c>
      <c r="I80" s="164" t="s">
        <v>135</v>
      </c>
      <c r="J80" s="163" t="s">
        <v>103</v>
      </c>
      <c r="K80" s="165" t="s">
        <v>136</v>
      </c>
      <c r="L80" s="166"/>
      <c r="M80" s="69" t="s">
        <v>19</v>
      </c>
      <c r="N80" s="70" t="s">
        <v>42</v>
      </c>
      <c r="O80" s="70" t="s">
        <v>137</v>
      </c>
      <c r="P80" s="70" t="s">
        <v>138</v>
      </c>
      <c r="Q80" s="70" t="s">
        <v>139</v>
      </c>
      <c r="R80" s="70" t="s">
        <v>140</v>
      </c>
      <c r="S80" s="70" t="s">
        <v>141</v>
      </c>
      <c r="T80" s="71" t="s">
        <v>142</v>
      </c>
      <c r="U80" s="160"/>
      <c r="V80" s="160"/>
      <c r="W80" s="160"/>
      <c r="X80" s="160"/>
      <c r="Y80" s="160"/>
      <c r="Z80" s="160"/>
      <c r="AA80" s="160"/>
      <c r="AB80" s="160"/>
      <c r="AC80" s="160"/>
      <c r="AD80" s="160"/>
      <c r="AE80" s="160"/>
    </row>
    <row r="81" spans="1:65" s="2" customFormat="1" ht="22.9" customHeight="1">
      <c r="A81" s="35"/>
      <c r="B81" s="36"/>
      <c r="C81" s="76" t="s">
        <v>143</v>
      </c>
      <c r="D81" s="37"/>
      <c r="E81" s="37"/>
      <c r="F81" s="37"/>
      <c r="G81" s="37"/>
      <c r="H81" s="37"/>
      <c r="I81" s="109"/>
      <c r="J81" s="167">
        <f>BK81</f>
        <v>0</v>
      </c>
      <c r="K81" s="37"/>
      <c r="L81" s="40"/>
      <c r="M81" s="72"/>
      <c r="N81" s="168"/>
      <c r="O81" s="73"/>
      <c r="P81" s="169">
        <f>P82</f>
        <v>0</v>
      </c>
      <c r="Q81" s="73"/>
      <c r="R81" s="169">
        <f>R82</f>
        <v>0</v>
      </c>
      <c r="S81" s="73"/>
      <c r="T81" s="170">
        <f>T82</f>
        <v>0</v>
      </c>
      <c r="U81" s="35"/>
      <c r="V81" s="35"/>
      <c r="W81" s="35"/>
      <c r="X81" s="35"/>
      <c r="Y81" s="35"/>
      <c r="Z81" s="35"/>
      <c r="AA81" s="35"/>
      <c r="AB81" s="35"/>
      <c r="AC81" s="35"/>
      <c r="AD81" s="35"/>
      <c r="AE81" s="35"/>
      <c r="AT81" s="18" t="s">
        <v>71</v>
      </c>
      <c r="AU81" s="18" t="s">
        <v>104</v>
      </c>
      <c r="BK81" s="171">
        <f>BK82</f>
        <v>0</v>
      </c>
    </row>
    <row r="82" spans="1:65" s="12" customFormat="1" ht="25.9" customHeight="1">
      <c r="B82" s="172"/>
      <c r="C82" s="173"/>
      <c r="D82" s="174" t="s">
        <v>71</v>
      </c>
      <c r="E82" s="175" t="s">
        <v>1172</v>
      </c>
      <c r="F82" s="175" t="s">
        <v>1173</v>
      </c>
      <c r="G82" s="173"/>
      <c r="H82" s="173"/>
      <c r="I82" s="176"/>
      <c r="J82" s="177">
        <f>BK82</f>
        <v>0</v>
      </c>
      <c r="K82" s="173"/>
      <c r="L82" s="178"/>
      <c r="M82" s="179"/>
      <c r="N82" s="180"/>
      <c r="O82" s="180"/>
      <c r="P82" s="181">
        <f>P83</f>
        <v>0</v>
      </c>
      <c r="Q82" s="180"/>
      <c r="R82" s="181">
        <f>R83</f>
        <v>0</v>
      </c>
      <c r="S82" s="180"/>
      <c r="T82" s="182">
        <f>T83</f>
        <v>0</v>
      </c>
      <c r="AR82" s="183" t="s">
        <v>82</v>
      </c>
      <c r="AT82" s="184" t="s">
        <v>71</v>
      </c>
      <c r="AU82" s="184" t="s">
        <v>72</v>
      </c>
      <c r="AY82" s="183" t="s">
        <v>146</v>
      </c>
      <c r="BK82" s="185">
        <f>BK83</f>
        <v>0</v>
      </c>
    </row>
    <row r="83" spans="1:65" s="12" customFormat="1" ht="22.9" customHeight="1">
      <c r="B83" s="172"/>
      <c r="C83" s="173"/>
      <c r="D83" s="174" t="s">
        <v>71</v>
      </c>
      <c r="E83" s="186" t="s">
        <v>3023</v>
      </c>
      <c r="F83" s="186" t="s">
        <v>3024</v>
      </c>
      <c r="G83" s="173"/>
      <c r="H83" s="173"/>
      <c r="I83" s="176"/>
      <c r="J83" s="187">
        <f>BK83</f>
        <v>0</v>
      </c>
      <c r="K83" s="173"/>
      <c r="L83" s="178"/>
      <c r="M83" s="179"/>
      <c r="N83" s="180"/>
      <c r="O83" s="180"/>
      <c r="P83" s="181">
        <f>SUM(P84:P113)</f>
        <v>0</v>
      </c>
      <c r="Q83" s="180"/>
      <c r="R83" s="181">
        <f>SUM(R84:R113)</f>
        <v>0</v>
      </c>
      <c r="S83" s="180"/>
      <c r="T83" s="182">
        <f>SUM(T84:T113)</f>
        <v>0</v>
      </c>
      <c r="AR83" s="183" t="s">
        <v>82</v>
      </c>
      <c r="AT83" s="184" t="s">
        <v>71</v>
      </c>
      <c r="AU83" s="184" t="s">
        <v>80</v>
      </c>
      <c r="AY83" s="183" t="s">
        <v>146</v>
      </c>
      <c r="BK83" s="185">
        <f>SUM(BK84:BK113)</f>
        <v>0</v>
      </c>
    </row>
    <row r="84" spans="1:65" s="2" customFormat="1" ht="16.5" customHeight="1">
      <c r="A84" s="35"/>
      <c r="B84" s="36"/>
      <c r="C84" s="188" t="s">
        <v>80</v>
      </c>
      <c r="D84" s="188" t="s">
        <v>148</v>
      </c>
      <c r="E84" s="189" t="s">
        <v>80</v>
      </c>
      <c r="F84" s="190" t="s">
        <v>3025</v>
      </c>
      <c r="G84" s="191" t="s">
        <v>464</v>
      </c>
      <c r="H84" s="192">
        <v>17.5</v>
      </c>
      <c r="I84" s="193"/>
      <c r="J84" s="194">
        <f>ROUND(I84*H84,2)</f>
        <v>0</v>
      </c>
      <c r="K84" s="190" t="s">
        <v>19</v>
      </c>
      <c r="L84" s="40"/>
      <c r="M84" s="195" t="s">
        <v>19</v>
      </c>
      <c r="N84" s="196" t="s">
        <v>43</v>
      </c>
      <c r="O84" s="65"/>
      <c r="P84" s="197">
        <f>O84*H84</f>
        <v>0</v>
      </c>
      <c r="Q84" s="197">
        <v>0</v>
      </c>
      <c r="R84" s="197">
        <f>Q84*H84</f>
        <v>0</v>
      </c>
      <c r="S84" s="197">
        <v>0</v>
      </c>
      <c r="T84" s="198">
        <f>S84*H84</f>
        <v>0</v>
      </c>
      <c r="U84" s="35"/>
      <c r="V84" s="35"/>
      <c r="W84" s="35"/>
      <c r="X84" s="35"/>
      <c r="Y84" s="35"/>
      <c r="Z84" s="35"/>
      <c r="AA84" s="35"/>
      <c r="AB84" s="35"/>
      <c r="AC84" s="35"/>
      <c r="AD84" s="35"/>
      <c r="AE84" s="35"/>
      <c r="AR84" s="199" t="s">
        <v>153</v>
      </c>
      <c r="AT84" s="199" t="s">
        <v>148</v>
      </c>
      <c r="AU84" s="199" t="s">
        <v>82</v>
      </c>
      <c r="AY84" s="18" t="s">
        <v>146</v>
      </c>
      <c r="BE84" s="200">
        <f>IF(N84="základní",J84,0)</f>
        <v>0</v>
      </c>
      <c r="BF84" s="200">
        <f>IF(N84="snížená",J84,0)</f>
        <v>0</v>
      </c>
      <c r="BG84" s="200">
        <f>IF(N84="zákl. přenesená",J84,0)</f>
        <v>0</v>
      </c>
      <c r="BH84" s="200">
        <f>IF(N84="sníž. přenesená",J84,0)</f>
        <v>0</v>
      </c>
      <c r="BI84" s="200">
        <f>IF(N84="nulová",J84,0)</f>
        <v>0</v>
      </c>
      <c r="BJ84" s="18" t="s">
        <v>80</v>
      </c>
      <c r="BK84" s="200">
        <f>ROUND(I84*H84,2)</f>
        <v>0</v>
      </c>
      <c r="BL84" s="18" t="s">
        <v>153</v>
      </c>
      <c r="BM84" s="199" t="s">
        <v>82</v>
      </c>
    </row>
    <row r="85" spans="1:65" s="2" customFormat="1" ht="11.25">
      <c r="A85" s="35"/>
      <c r="B85" s="36"/>
      <c r="C85" s="37"/>
      <c r="D85" s="201" t="s">
        <v>155</v>
      </c>
      <c r="E85" s="37"/>
      <c r="F85" s="202" t="s">
        <v>3025</v>
      </c>
      <c r="G85" s="37"/>
      <c r="H85" s="37"/>
      <c r="I85" s="109"/>
      <c r="J85" s="37"/>
      <c r="K85" s="37"/>
      <c r="L85" s="40"/>
      <c r="M85" s="203"/>
      <c r="N85" s="204"/>
      <c r="O85" s="65"/>
      <c r="P85" s="65"/>
      <c r="Q85" s="65"/>
      <c r="R85" s="65"/>
      <c r="S85" s="65"/>
      <c r="T85" s="66"/>
      <c r="U85" s="35"/>
      <c r="V85" s="35"/>
      <c r="W85" s="35"/>
      <c r="X85" s="35"/>
      <c r="Y85" s="35"/>
      <c r="Z85" s="35"/>
      <c r="AA85" s="35"/>
      <c r="AB85" s="35"/>
      <c r="AC85" s="35"/>
      <c r="AD85" s="35"/>
      <c r="AE85" s="35"/>
      <c r="AT85" s="18" t="s">
        <v>155</v>
      </c>
      <c r="AU85" s="18" t="s">
        <v>82</v>
      </c>
    </row>
    <row r="86" spans="1:65" s="2" customFormat="1" ht="19.5">
      <c r="A86" s="35"/>
      <c r="B86" s="36"/>
      <c r="C86" s="37"/>
      <c r="D86" s="201" t="s">
        <v>1190</v>
      </c>
      <c r="E86" s="37"/>
      <c r="F86" s="236" t="s">
        <v>3026</v>
      </c>
      <c r="G86" s="37"/>
      <c r="H86" s="37"/>
      <c r="I86" s="109"/>
      <c r="J86" s="37"/>
      <c r="K86" s="37"/>
      <c r="L86" s="40"/>
      <c r="M86" s="203"/>
      <c r="N86" s="204"/>
      <c r="O86" s="65"/>
      <c r="P86" s="65"/>
      <c r="Q86" s="65"/>
      <c r="R86" s="65"/>
      <c r="S86" s="65"/>
      <c r="T86" s="66"/>
      <c r="U86" s="35"/>
      <c r="V86" s="35"/>
      <c r="W86" s="35"/>
      <c r="X86" s="35"/>
      <c r="Y86" s="35"/>
      <c r="Z86" s="35"/>
      <c r="AA86" s="35"/>
      <c r="AB86" s="35"/>
      <c r="AC86" s="35"/>
      <c r="AD86" s="35"/>
      <c r="AE86" s="35"/>
      <c r="AT86" s="18" t="s">
        <v>1190</v>
      </c>
      <c r="AU86" s="18" t="s">
        <v>82</v>
      </c>
    </row>
    <row r="87" spans="1:65" s="2" customFormat="1" ht="16.5" customHeight="1">
      <c r="A87" s="35"/>
      <c r="B87" s="36"/>
      <c r="C87" s="188" t="s">
        <v>82</v>
      </c>
      <c r="D87" s="188" t="s">
        <v>148</v>
      </c>
      <c r="E87" s="189" t="s">
        <v>82</v>
      </c>
      <c r="F87" s="190" t="s">
        <v>3027</v>
      </c>
      <c r="G87" s="191" t="s">
        <v>464</v>
      </c>
      <c r="H87" s="192">
        <v>6</v>
      </c>
      <c r="I87" s="193"/>
      <c r="J87" s="194">
        <f>ROUND(I87*H87,2)</f>
        <v>0</v>
      </c>
      <c r="K87" s="190" t="s">
        <v>19</v>
      </c>
      <c r="L87" s="40"/>
      <c r="M87" s="195" t="s">
        <v>19</v>
      </c>
      <c r="N87" s="196" t="s">
        <v>43</v>
      </c>
      <c r="O87" s="65"/>
      <c r="P87" s="197">
        <f>O87*H87</f>
        <v>0</v>
      </c>
      <c r="Q87" s="197">
        <v>0</v>
      </c>
      <c r="R87" s="197">
        <f>Q87*H87</f>
        <v>0</v>
      </c>
      <c r="S87" s="197">
        <v>0</v>
      </c>
      <c r="T87" s="198">
        <f>S87*H87</f>
        <v>0</v>
      </c>
      <c r="U87" s="35"/>
      <c r="V87" s="35"/>
      <c r="W87" s="35"/>
      <c r="X87" s="35"/>
      <c r="Y87" s="35"/>
      <c r="Z87" s="35"/>
      <c r="AA87" s="35"/>
      <c r="AB87" s="35"/>
      <c r="AC87" s="35"/>
      <c r="AD87" s="35"/>
      <c r="AE87" s="35"/>
      <c r="AR87" s="199" t="s">
        <v>153</v>
      </c>
      <c r="AT87" s="199" t="s">
        <v>148</v>
      </c>
      <c r="AU87" s="199" t="s">
        <v>82</v>
      </c>
      <c r="AY87" s="18" t="s">
        <v>146</v>
      </c>
      <c r="BE87" s="200">
        <f>IF(N87="základní",J87,0)</f>
        <v>0</v>
      </c>
      <c r="BF87" s="200">
        <f>IF(N87="snížená",J87,0)</f>
        <v>0</v>
      </c>
      <c r="BG87" s="200">
        <f>IF(N87="zákl. přenesená",J87,0)</f>
        <v>0</v>
      </c>
      <c r="BH87" s="200">
        <f>IF(N87="sníž. přenesená",J87,0)</f>
        <v>0</v>
      </c>
      <c r="BI87" s="200">
        <f>IF(N87="nulová",J87,0)</f>
        <v>0</v>
      </c>
      <c r="BJ87" s="18" t="s">
        <v>80</v>
      </c>
      <c r="BK87" s="200">
        <f>ROUND(I87*H87,2)</f>
        <v>0</v>
      </c>
      <c r="BL87" s="18" t="s">
        <v>153</v>
      </c>
      <c r="BM87" s="199" t="s">
        <v>153</v>
      </c>
    </row>
    <row r="88" spans="1:65" s="2" customFormat="1" ht="11.25">
      <c r="A88" s="35"/>
      <c r="B88" s="36"/>
      <c r="C88" s="37"/>
      <c r="D88" s="201" t="s">
        <v>155</v>
      </c>
      <c r="E88" s="37"/>
      <c r="F88" s="202" t="s">
        <v>3027</v>
      </c>
      <c r="G88" s="37"/>
      <c r="H88" s="37"/>
      <c r="I88" s="109"/>
      <c r="J88" s="37"/>
      <c r="K88" s="37"/>
      <c r="L88" s="40"/>
      <c r="M88" s="203"/>
      <c r="N88" s="204"/>
      <c r="O88" s="65"/>
      <c r="P88" s="65"/>
      <c r="Q88" s="65"/>
      <c r="R88" s="65"/>
      <c r="S88" s="65"/>
      <c r="T88" s="66"/>
      <c r="U88" s="35"/>
      <c r="V88" s="35"/>
      <c r="W88" s="35"/>
      <c r="X88" s="35"/>
      <c r="Y88" s="35"/>
      <c r="Z88" s="35"/>
      <c r="AA88" s="35"/>
      <c r="AB88" s="35"/>
      <c r="AC88" s="35"/>
      <c r="AD88" s="35"/>
      <c r="AE88" s="35"/>
      <c r="AT88" s="18" t="s">
        <v>155</v>
      </c>
      <c r="AU88" s="18" t="s">
        <v>82</v>
      </c>
    </row>
    <row r="89" spans="1:65" s="2" customFormat="1" ht="19.5">
      <c r="A89" s="35"/>
      <c r="B89" s="36"/>
      <c r="C89" s="37"/>
      <c r="D89" s="201" t="s">
        <v>1190</v>
      </c>
      <c r="E89" s="37"/>
      <c r="F89" s="236" t="s">
        <v>3026</v>
      </c>
      <c r="G89" s="37"/>
      <c r="H89" s="37"/>
      <c r="I89" s="109"/>
      <c r="J89" s="37"/>
      <c r="K89" s="37"/>
      <c r="L89" s="40"/>
      <c r="M89" s="203"/>
      <c r="N89" s="204"/>
      <c r="O89" s="65"/>
      <c r="P89" s="65"/>
      <c r="Q89" s="65"/>
      <c r="R89" s="65"/>
      <c r="S89" s="65"/>
      <c r="T89" s="66"/>
      <c r="U89" s="35"/>
      <c r="V89" s="35"/>
      <c r="W89" s="35"/>
      <c r="X89" s="35"/>
      <c r="Y89" s="35"/>
      <c r="Z89" s="35"/>
      <c r="AA89" s="35"/>
      <c r="AB89" s="35"/>
      <c r="AC89" s="35"/>
      <c r="AD89" s="35"/>
      <c r="AE89" s="35"/>
      <c r="AT89" s="18" t="s">
        <v>1190</v>
      </c>
      <c r="AU89" s="18" t="s">
        <v>82</v>
      </c>
    </row>
    <row r="90" spans="1:65" s="2" customFormat="1" ht="16.5" customHeight="1">
      <c r="A90" s="35"/>
      <c r="B90" s="36"/>
      <c r="C90" s="188" t="s">
        <v>164</v>
      </c>
      <c r="D90" s="188" t="s">
        <v>148</v>
      </c>
      <c r="E90" s="189" t="s">
        <v>3028</v>
      </c>
      <c r="F90" s="190" t="s">
        <v>3029</v>
      </c>
      <c r="G90" s="191" t="s">
        <v>464</v>
      </c>
      <c r="H90" s="192">
        <v>9</v>
      </c>
      <c r="I90" s="193"/>
      <c r="J90" s="194">
        <f>ROUND(I90*H90,2)</f>
        <v>0</v>
      </c>
      <c r="K90" s="190" t="s">
        <v>19</v>
      </c>
      <c r="L90" s="40"/>
      <c r="M90" s="195" t="s">
        <v>19</v>
      </c>
      <c r="N90" s="196" t="s">
        <v>43</v>
      </c>
      <c r="O90" s="65"/>
      <c r="P90" s="197">
        <f>O90*H90</f>
        <v>0</v>
      </c>
      <c r="Q90" s="197">
        <v>0</v>
      </c>
      <c r="R90" s="197">
        <f>Q90*H90</f>
        <v>0</v>
      </c>
      <c r="S90" s="197">
        <v>0</v>
      </c>
      <c r="T90" s="198">
        <f>S90*H90</f>
        <v>0</v>
      </c>
      <c r="U90" s="35"/>
      <c r="V90" s="35"/>
      <c r="W90" s="35"/>
      <c r="X90" s="35"/>
      <c r="Y90" s="35"/>
      <c r="Z90" s="35"/>
      <c r="AA90" s="35"/>
      <c r="AB90" s="35"/>
      <c r="AC90" s="35"/>
      <c r="AD90" s="35"/>
      <c r="AE90" s="35"/>
      <c r="AR90" s="199" t="s">
        <v>153</v>
      </c>
      <c r="AT90" s="199" t="s">
        <v>148</v>
      </c>
      <c r="AU90" s="199" t="s">
        <v>82</v>
      </c>
      <c r="AY90" s="18" t="s">
        <v>146</v>
      </c>
      <c r="BE90" s="200">
        <f>IF(N90="základní",J90,0)</f>
        <v>0</v>
      </c>
      <c r="BF90" s="200">
        <f>IF(N90="snížená",J90,0)</f>
        <v>0</v>
      </c>
      <c r="BG90" s="200">
        <f>IF(N90="zákl. přenesená",J90,0)</f>
        <v>0</v>
      </c>
      <c r="BH90" s="200">
        <f>IF(N90="sníž. přenesená",J90,0)</f>
        <v>0</v>
      </c>
      <c r="BI90" s="200">
        <f>IF(N90="nulová",J90,0)</f>
        <v>0</v>
      </c>
      <c r="BJ90" s="18" t="s">
        <v>80</v>
      </c>
      <c r="BK90" s="200">
        <f>ROUND(I90*H90,2)</f>
        <v>0</v>
      </c>
      <c r="BL90" s="18" t="s">
        <v>153</v>
      </c>
      <c r="BM90" s="199" t="s">
        <v>181</v>
      </c>
    </row>
    <row r="91" spans="1:65" s="2" customFormat="1" ht="11.25">
      <c r="A91" s="35"/>
      <c r="B91" s="36"/>
      <c r="C91" s="37"/>
      <c r="D91" s="201" t="s">
        <v>155</v>
      </c>
      <c r="E91" s="37"/>
      <c r="F91" s="202" t="s">
        <v>3029</v>
      </c>
      <c r="G91" s="37"/>
      <c r="H91" s="37"/>
      <c r="I91" s="109"/>
      <c r="J91" s="37"/>
      <c r="K91" s="37"/>
      <c r="L91" s="40"/>
      <c r="M91" s="203"/>
      <c r="N91" s="204"/>
      <c r="O91" s="65"/>
      <c r="P91" s="65"/>
      <c r="Q91" s="65"/>
      <c r="R91" s="65"/>
      <c r="S91" s="65"/>
      <c r="T91" s="66"/>
      <c r="U91" s="35"/>
      <c r="V91" s="35"/>
      <c r="W91" s="35"/>
      <c r="X91" s="35"/>
      <c r="Y91" s="35"/>
      <c r="Z91" s="35"/>
      <c r="AA91" s="35"/>
      <c r="AB91" s="35"/>
      <c r="AC91" s="35"/>
      <c r="AD91" s="35"/>
      <c r="AE91" s="35"/>
      <c r="AT91" s="18" t="s">
        <v>155</v>
      </c>
      <c r="AU91" s="18" t="s">
        <v>82</v>
      </c>
    </row>
    <row r="92" spans="1:65" s="2" customFormat="1" ht="19.5">
      <c r="A92" s="35"/>
      <c r="B92" s="36"/>
      <c r="C92" s="37"/>
      <c r="D92" s="201" t="s">
        <v>1190</v>
      </c>
      <c r="E92" s="37"/>
      <c r="F92" s="236" t="s">
        <v>3030</v>
      </c>
      <c r="G92" s="37"/>
      <c r="H92" s="37"/>
      <c r="I92" s="109"/>
      <c r="J92" s="37"/>
      <c r="K92" s="37"/>
      <c r="L92" s="40"/>
      <c r="M92" s="203"/>
      <c r="N92" s="204"/>
      <c r="O92" s="65"/>
      <c r="P92" s="65"/>
      <c r="Q92" s="65"/>
      <c r="R92" s="65"/>
      <c r="S92" s="65"/>
      <c r="T92" s="66"/>
      <c r="U92" s="35"/>
      <c r="V92" s="35"/>
      <c r="W92" s="35"/>
      <c r="X92" s="35"/>
      <c r="Y92" s="35"/>
      <c r="Z92" s="35"/>
      <c r="AA92" s="35"/>
      <c r="AB92" s="35"/>
      <c r="AC92" s="35"/>
      <c r="AD92" s="35"/>
      <c r="AE92" s="35"/>
      <c r="AT92" s="18" t="s">
        <v>1190</v>
      </c>
      <c r="AU92" s="18" t="s">
        <v>82</v>
      </c>
    </row>
    <row r="93" spans="1:65" s="2" customFormat="1" ht="16.5" customHeight="1">
      <c r="A93" s="35"/>
      <c r="B93" s="36"/>
      <c r="C93" s="188" t="s">
        <v>153</v>
      </c>
      <c r="D93" s="188" t="s">
        <v>148</v>
      </c>
      <c r="E93" s="189" t="s">
        <v>164</v>
      </c>
      <c r="F93" s="190" t="s">
        <v>3031</v>
      </c>
      <c r="G93" s="191" t="s">
        <v>383</v>
      </c>
      <c r="H93" s="192">
        <v>2</v>
      </c>
      <c r="I93" s="193"/>
      <c r="J93" s="194">
        <f>ROUND(I93*H93,2)</f>
        <v>0</v>
      </c>
      <c r="K93" s="190" t="s">
        <v>19</v>
      </c>
      <c r="L93" s="40"/>
      <c r="M93" s="195" t="s">
        <v>19</v>
      </c>
      <c r="N93" s="196" t="s">
        <v>43</v>
      </c>
      <c r="O93" s="65"/>
      <c r="P93" s="197">
        <f>O93*H93</f>
        <v>0</v>
      </c>
      <c r="Q93" s="197">
        <v>0</v>
      </c>
      <c r="R93" s="197">
        <f>Q93*H93</f>
        <v>0</v>
      </c>
      <c r="S93" s="197">
        <v>0</v>
      </c>
      <c r="T93" s="198">
        <f>S93*H93</f>
        <v>0</v>
      </c>
      <c r="U93" s="35"/>
      <c r="V93" s="35"/>
      <c r="W93" s="35"/>
      <c r="X93" s="35"/>
      <c r="Y93" s="35"/>
      <c r="Z93" s="35"/>
      <c r="AA93" s="35"/>
      <c r="AB93" s="35"/>
      <c r="AC93" s="35"/>
      <c r="AD93" s="35"/>
      <c r="AE93" s="35"/>
      <c r="AR93" s="199" t="s">
        <v>153</v>
      </c>
      <c r="AT93" s="199" t="s">
        <v>148</v>
      </c>
      <c r="AU93" s="199" t="s">
        <v>82</v>
      </c>
      <c r="AY93" s="18" t="s">
        <v>146</v>
      </c>
      <c r="BE93" s="200">
        <f>IF(N93="základní",J93,0)</f>
        <v>0</v>
      </c>
      <c r="BF93" s="200">
        <f>IF(N93="snížená",J93,0)</f>
        <v>0</v>
      </c>
      <c r="BG93" s="200">
        <f>IF(N93="zákl. přenesená",J93,0)</f>
        <v>0</v>
      </c>
      <c r="BH93" s="200">
        <f>IF(N93="sníž. přenesená",J93,0)</f>
        <v>0</v>
      </c>
      <c r="BI93" s="200">
        <f>IF(N93="nulová",J93,0)</f>
        <v>0</v>
      </c>
      <c r="BJ93" s="18" t="s">
        <v>80</v>
      </c>
      <c r="BK93" s="200">
        <f>ROUND(I93*H93,2)</f>
        <v>0</v>
      </c>
      <c r="BL93" s="18" t="s">
        <v>153</v>
      </c>
      <c r="BM93" s="199" t="s">
        <v>193</v>
      </c>
    </row>
    <row r="94" spans="1:65" s="2" customFormat="1" ht="11.25">
      <c r="A94" s="35"/>
      <c r="B94" s="36"/>
      <c r="C94" s="37"/>
      <c r="D94" s="201" t="s">
        <v>155</v>
      </c>
      <c r="E94" s="37"/>
      <c r="F94" s="202" t="s">
        <v>3031</v>
      </c>
      <c r="G94" s="37"/>
      <c r="H94" s="37"/>
      <c r="I94" s="109"/>
      <c r="J94" s="37"/>
      <c r="K94" s="37"/>
      <c r="L94" s="40"/>
      <c r="M94" s="203"/>
      <c r="N94" s="204"/>
      <c r="O94" s="65"/>
      <c r="P94" s="65"/>
      <c r="Q94" s="65"/>
      <c r="R94" s="65"/>
      <c r="S94" s="65"/>
      <c r="T94" s="66"/>
      <c r="U94" s="35"/>
      <c r="V94" s="35"/>
      <c r="W94" s="35"/>
      <c r="X94" s="35"/>
      <c r="Y94" s="35"/>
      <c r="Z94" s="35"/>
      <c r="AA94" s="35"/>
      <c r="AB94" s="35"/>
      <c r="AC94" s="35"/>
      <c r="AD94" s="35"/>
      <c r="AE94" s="35"/>
      <c r="AT94" s="18" t="s">
        <v>155</v>
      </c>
      <c r="AU94" s="18" t="s">
        <v>82</v>
      </c>
    </row>
    <row r="95" spans="1:65" s="2" customFormat="1" ht="29.25">
      <c r="A95" s="35"/>
      <c r="B95" s="36"/>
      <c r="C95" s="37"/>
      <c r="D95" s="201" t="s">
        <v>1190</v>
      </c>
      <c r="E95" s="37"/>
      <c r="F95" s="236" t="s">
        <v>3032</v>
      </c>
      <c r="G95" s="37"/>
      <c r="H95" s="37"/>
      <c r="I95" s="109"/>
      <c r="J95" s="37"/>
      <c r="K95" s="37"/>
      <c r="L95" s="40"/>
      <c r="M95" s="203"/>
      <c r="N95" s="204"/>
      <c r="O95" s="65"/>
      <c r="P95" s="65"/>
      <c r="Q95" s="65"/>
      <c r="R95" s="65"/>
      <c r="S95" s="65"/>
      <c r="T95" s="66"/>
      <c r="U95" s="35"/>
      <c r="V95" s="35"/>
      <c r="W95" s="35"/>
      <c r="X95" s="35"/>
      <c r="Y95" s="35"/>
      <c r="Z95" s="35"/>
      <c r="AA95" s="35"/>
      <c r="AB95" s="35"/>
      <c r="AC95" s="35"/>
      <c r="AD95" s="35"/>
      <c r="AE95" s="35"/>
      <c r="AT95" s="18" t="s">
        <v>1190</v>
      </c>
      <c r="AU95" s="18" t="s">
        <v>82</v>
      </c>
    </row>
    <row r="96" spans="1:65" s="2" customFormat="1" ht="16.5" customHeight="1">
      <c r="A96" s="35"/>
      <c r="B96" s="36"/>
      <c r="C96" s="188" t="s">
        <v>176</v>
      </c>
      <c r="D96" s="188" t="s">
        <v>148</v>
      </c>
      <c r="E96" s="189" t="s">
        <v>153</v>
      </c>
      <c r="F96" s="190" t="s">
        <v>3033</v>
      </c>
      <c r="G96" s="191" t="s">
        <v>383</v>
      </c>
      <c r="H96" s="192">
        <v>1</v>
      </c>
      <c r="I96" s="193"/>
      <c r="J96" s="194">
        <f>ROUND(I96*H96,2)</f>
        <v>0</v>
      </c>
      <c r="K96" s="190" t="s">
        <v>19</v>
      </c>
      <c r="L96" s="40"/>
      <c r="M96" s="195" t="s">
        <v>19</v>
      </c>
      <c r="N96" s="196" t="s">
        <v>43</v>
      </c>
      <c r="O96" s="65"/>
      <c r="P96" s="197">
        <f>O96*H96</f>
        <v>0</v>
      </c>
      <c r="Q96" s="197">
        <v>0</v>
      </c>
      <c r="R96" s="197">
        <f>Q96*H96</f>
        <v>0</v>
      </c>
      <c r="S96" s="197">
        <v>0</v>
      </c>
      <c r="T96" s="198">
        <f>S96*H96</f>
        <v>0</v>
      </c>
      <c r="U96" s="35"/>
      <c r="V96" s="35"/>
      <c r="W96" s="35"/>
      <c r="X96" s="35"/>
      <c r="Y96" s="35"/>
      <c r="Z96" s="35"/>
      <c r="AA96" s="35"/>
      <c r="AB96" s="35"/>
      <c r="AC96" s="35"/>
      <c r="AD96" s="35"/>
      <c r="AE96" s="35"/>
      <c r="AR96" s="199" t="s">
        <v>153</v>
      </c>
      <c r="AT96" s="199" t="s">
        <v>148</v>
      </c>
      <c r="AU96" s="199" t="s">
        <v>82</v>
      </c>
      <c r="AY96" s="18" t="s">
        <v>146</v>
      </c>
      <c r="BE96" s="200">
        <f>IF(N96="základní",J96,0)</f>
        <v>0</v>
      </c>
      <c r="BF96" s="200">
        <f>IF(N96="snížená",J96,0)</f>
        <v>0</v>
      </c>
      <c r="BG96" s="200">
        <f>IF(N96="zákl. přenesená",J96,0)</f>
        <v>0</v>
      </c>
      <c r="BH96" s="200">
        <f>IF(N96="sníž. přenesená",J96,0)</f>
        <v>0</v>
      </c>
      <c r="BI96" s="200">
        <f>IF(N96="nulová",J96,0)</f>
        <v>0</v>
      </c>
      <c r="BJ96" s="18" t="s">
        <v>80</v>
      </c>
      <c r="BK96" s="200">
        <f>ROUND(I96*H96,2)</f>
        <v>0</v>
      </c>
      <c r="BL96" s="18" t="s">
        <v>153</v>
      </c>
      <c r="BM96" s="199" t="s">
        <v>205</v>
      </c>
    </row>
    <row r="97" spans="1:65" s="2" customFormat="1" ht="11.25">
      <c r="A97" s="35"/>
      <c r="B97" s="36"/>
      <c r="C97" s="37"/>
      <c r="D97" s="201" t="s">
        <v>155</v>
      </c>
      <c r="E97" s="37"/>
      <c r="F97" s="202" t="s">
        <v>3033</v>
      </c>
      <c r="G97" s="37"/>
      <c r="H97" s="37"/>
      <c r="I97" s="109"/>
      <c r="J97" s="37"/>
      <c r="K97" s="37"/>
      <c r="L97" s="40"/>
      <c r="M97" s="203"/>
      <c r="N97" s="204"/>
      <c r="O97" s="65"/>
      <c r="P97" s="65"/>
      <c r="Q97" s="65"/>
      <c r="R97" s="65"/>
      <c r="S97" s="65"/>
      <c r="T97" s="66"/>
      <c r="U97" s="35"/>
      <c r="V97" s="35"/>
      <c r="W97" s="35"/>
      <c r="X97" s="35"/>
      <c r="Y97" s="35"/>
      <c r="Z97" s="35"/>
      <c r="AA97" s="35"/>
      <c r="AB97" s="35"/>
      <c r="AC97" s="35"/>
      <c r="AD97" s="35"/>
      <c r="AE97" s="35"/>
      <c r="AT97" s="18" t="s">
        <v>155</v>
      </c>
      <c r="AU97" s="18" t="s">
        <v>82</v>
      </c>
    </row>
    <row r="98" spans="1:65" s="2" customFormat="1" ht="29.25">
      <c r="A98" s="35"/>
      <c r="B98" s="36"/>
      <c r="C98" s="37"/>
      <c r="D98" s="201" t="s">
        <v>1190</v>
      </c>
      <c r="E98" s="37"/>
      <c r="F98" s="236" t="s">
        <v>3034</v>
      </c>
      <c r="G98" s="37"/>
      <c r="H98" s="37"/>
      <c r="I98" s="109"/>
      <c r="J98" s="37"/>
      <c r="K98" s="37"/>
      <c r="L98" s="40"/>
      <c r="M98" s="203"/>
      <c r="N98" s="204"/>
      <c r="O98" s="65"/>
      <c r="P98" s="65"/>
      <c r="Q98" s="65"/>
      <c r="R98" s="65"/>
      <c r="S98" s="65"/>
      <c r="T98" s="66"/>
      <c r="U98" s="35"/>
      <c r="V98" s="35"/>
      <c r="W98" s="35"/>
      <c r="X98" s="35"/>
      <c r="Y98" s="35"/>
      <c r="Z98" s="35"/>
      <c r="AA98" s="35"/>
      <c r="AB98" s="35"/>
      <c r="AC98" s="35"/>
      <c r="AD98" s="35"/>
      <c r="AE98" s="35"/>
      <c r="AT98" s="18" t="s">
        <v>1190</v>
      </c>
      <c r="AU98" s="18" t="s">
        <v>82</v>
      </c>
    </row>
    <row r="99" spans="1:65" s="2" customFormat="1" ht="16.5" customHeight="1">
      <c r="A99" s="35"/>
      <c r="B99" s="36"/>
      <c r="C99" s="188" t="s">
        <v>181</v>
      </c>
      <c r="D99" s="188" t="s">
        <v>148</v>
      </c>
      <c r="E99" s="189" t="s">
        <v>176</v>
      </c>
      <c r="F99" s="190" t="s">
        <v>3035</v>
      </c>
      <c r="G99" s="191" t="s">
        <v>383</v>
      </c>
      <c r="H99" s="192">
        <v>9</v>
      </c>
      <c r="I99" s="193"/>
      <c r="J99" s="194">
        <f>ROUND(I99*H99,2)</f>
        <v>0</v>
      </c>
      <c r="K99" s="190" t="s">
        <v>19</v>
      </c>
      <c r="L99" s="40"/>
      <c r="M99" s="195" t="s">
        <v>19</v>
      </c>
      <c r="N99" s="196" t="s">
        <v>43</v>
      </c>
      <c r="O99" s="65"/>
      <c r="P99" s="197">
        <f>O99*H99</f>
        <v>0</v>
      </c>
      <c r="Q99" s="197">
        <v>0</v>
      </c>
      <c r="R99" s="197">
        <f>Q99*H99</f>
        <v>0</v>
      </c>
      <c r="S99" s="197">
        <v>0</v>
      </c>
      <c r="T99" s="198">
        <f>S99*H99</f>
        <v>0</v>
      </c>
      <c r="U99" s="35"/>
      <c r="V99" s="35"/>
      <c r="W99" s="35"/>
      <c r="X99" s="35"/>
      <c r="Y99" s="35"/>
      <c r="Z99" s="35"/>
      <c r="AA99" s="35"/>
      <c r="AB99" s="35"/>
      <c r="AC99" s="35"/>
      <c r="AD99" s="35"/>
      <c r="AE99" s="35"/>
      <c r="AR99" s="199" t="s">
        <v>153</v>
      </c>
      <c r="AT99" s="199" t="s">
        <v>148</v>
      </c>
      <c r="AU99" s="199" t="s">
        <v>82</v>
      </c>
      <c r="AY99" s="18" t="s">
        <v>146</v>
      </c>
      <c r="BE99" s="200">
        <f>IF(N99="základní",J99,0)</f>
        <v>0</v>
      </c>
      <c r="BF99" s="200">
        <f>IF(N99="snížená",J99,0)</f>
        <v>0</v>
      </c>
      <c r="BG99" s="200">
        <f>IF(N99="zákl. přenesená",J99,0)</f>
        <v>0</v>
      </c>
      <c r="BH99" s="200">
        <f>IF(N99="sníž. přenesená",J99,0)</f>
        <v>0</v>
      </c>
      <c r="BI99" s="200">
        <f>IF(N99="nulová",J99,0)</f>
        <v>0</v>
      </c>
      <c r="BJ99" s="18" t="s">
        <v>80</v>
      </c>
      <c r="BK99" s="200">
        <f>ROUND(I99*H99,2)</f>
        <v>0</v>
      </c>
      <c r="BL99" s="18" t="s">
        <v>153</v>
      </c>
      <c r="BM99" s="199" t="s">
        <v>218</v>
      </c>
    </row>
    <row r="100" spans="1:65" s="2" customFormat="1" ht="11.25">
      <c r="A100" s="35"/>
      <c r="B100" s="36"/>
      <c r="C100" s="37"/>
      <c r="D100" s="201" t="s">
        <v>155</v>
      </c>
      <c r="E100" s="37"/>
      <c r="F100" s="202" t="s">
        <v>3035</v>
      </c>
      <c r="G100" s="37"/>
      <c r="H100" s="37"/>
      <c r="I100" s="109"/>
      <c r="J100" s="37"/>
      <c r="K100" s="37"/>
      <c r="L100" s="40"/>
      <c r="M100" s="203"/>
      <c r="N100" s="204"/>
      <c r="O100" s="65"/>
      <c r="P100" s="65"/>
      <c r="Q100" s="65"/>
      <c r="R100" s="65"/>
      <c r="S100" s="65"/>
      <c r="T100" s="66"/>
      <c r="U100" s="35"/>
      <c r="V100" s="35"/>
      <c r="W100" s="35"/>
      <c r="X100" s="35"/>
      <c r="Y100" s="35"/>
      <c r="Z100" s="35"/>
      <c r="AA100" s="35"/>
      <c r="AB100" s="35"/>
      <c r="AC100" s="35"/>
      <c r="AD100" s="35"/>
      <c r="AE100" s="35"/>
      <c r="AT100" s="18" t="s">
        <v>155</v>
      </c>
      <c r="AU100" s="18" t="s">
        <v>82</v>
      </c>
    </row>
    <row r="101" spans="1:65" s="2" customFormat="1" ht="19.5">
      <c r="A101" s="35"/>
      <c r="B101" s="36"/>
      <c r="C101" s="37"/>
      <c r="D101" s="201" t="s">
        <v>1190</v>
      </c>
      <c r="E101" s="37"/>
      <c r="F101" s="236" t="s">
        <v>3036</v>
      </c>
      <c r="G101" s="37"/>
      <c r="H101" s="37"/>
      <c r="I101" s="109"/>
      <c r="J101" s="37"/>
      <c r="K101" s="37"/>
      <c r="L101" s="40"/>
      <c r="M101" s="203"/>
      <c r="N101" s="204"/>
      <c r="O101" s="65"/>
      <c r="P101" s="65"/>
      <c r="Q101" s="65"/>
      <c r="R101" s="65"/>
      <c r="S101" s="65"/>
      <c r="T101" s="66"/>
      <c r="U101" s="35"/>
      <c r="V101" s="35"/>
      <c r="W101" s="35"/>
      <c r="X101" s="35"/>
      <c r="Y101" s="35"/>
      <c r="Z101" s="35"/>
      <c r="AA101" s="35"/>
      <c r="AB101" s="35"/>
      <c r="AC101" s="35"/>
      <c r="AD101" s="35"/>
      <c r="AE101" s="35"/>
      <c r="AT101" s="18" t="s">
        <v>1190</v>
      </c>
      <c r="AU101" s="18" t="s">
        <v>82</v>
      </c>
    </row>
    <row r="102" spans="1:65" s="2" customFormat="1" ht="16.5" customHeight="1">
      <c r="A102" s="35"/>
      <c r="B102" s="36"/>
      <c r="C102" s="188" t="s">
        <v>188</v>
      </c>
      <c r="D102" s="188" t="s">
        <v>148</v>
      </c>
      <c r="E102" s="189" t="s">
        <v>181</v>
      </c>
      <c r="F102" s="190" t="s">
        <v>3037</v>
      </c>
      <c r="G102" s="191" t="s">
        <v>383</v>
      </c>
      <c r="H102" s="192">
        <v>3</v>
      </c>
      <c r="I102" s="193"/>
      <c r="J102" s="194">
        <f>ROUND(I102*H102,2)</f>
        <v>0</v>
      </c>
      <c r="K102" s="190" t="s">
        <v>19</v>
      </c>
      <c r="L102" s="40"/>
      <c r="M102" s="195" t="s">
        <v>19</v>
      </c>
      <c r="N102" s="196" t="s">
        <v>43</v>
      </c>
      <c r="O102" s="65"/>
      <c r="P102" s="197">
        <f>O102*H102</f>
        <v>0</v>
      </c>
      <c r="Q102" s="197">
        <v>0</v>
      </c>
      <c r="R102" s="197">
        <f>Q102*H102</f>
        <v>0</v>
      </c>
      <c r="S102" s="197">
        <v>0</v>
      </c>
      <c r="T102" s="198">
        <f>S102*H102</f>
        <v>0</v>
      </c>
      <c r="U102" s="35"/>
      <c r="V102" s="35"/>
      <c r="W102" s="35"/>
      <c r="X102" s="35"/>
      <c r="Y102" s="35"/>
      <c r="Z102" s="35"/>
      <c r="AA102" s="35"/>
      <c r="AB102" s="35"/>
      <c r="AC102" s="35"/>
      <c r="AD102" s="35"/>
      <c r="AE102" s="35"/>
      <c r="AR102" s="199" t="s">
        <v>153</v>
      </c>
      <c r="AT102" s="199" t="s">
        <v>148</v>
      </c>
      <c r="AU102" s="199" t="s">
        <v>82</v>
      </c>
      <c r="AY102" s="18" t="s">
        <v>146</v>
      </c>
      <c r="BE102" s="200">
        <f>IF(N102="základní",J102,0)</f>
        <v>0</v>
      </c>
      <c r="BF102" s="200">
        <f>IF(N102="snížená",J102,0)</f>
        <v>0</v>
      </c>
      <c r="BG102" s="200">
        <f>IF(N102="zákl. přenesená",J102,0)</f>
        <v>0</v>
      </c>
      <c r="BH102" s="200">
        <f>IF(N102="sníž. přenesená",J102,0)</f>
        <v>0</v>
      </c>
      <c r="BI102" s="200">
        <f>IF(N102="nulová",J102,0)</f>
        <v>0</v>
      </c>
      <c r="BJ102" s="18" t="s">
        <v>80</v>
      </c>
      <c r="BK102" s="200">
        <f>ROUND(I102*H102,2)</f>
        <v>0</v>
      </c>
      <c r="BL102" s="18" t="s">
        <v>153</v>
      </c>
      <c r="BM102" s="199" t="s">
        <v>229</v>
      </c>
    </row>
    <row r="103" spans="1:65" s="2" customFormat="1" ht="11.25">
      <c r="A103" s="35"/>
      <c r="B103" s="36"/>
      <c r="C103" s="37"/>
      <c r="D103" s="201" t="s">
        <v>155</v>
      </c>
      <c r="E103" s="37"/>
      <c r="F103" s="202" t="s">
        <v>3037</v>
      </c>
      <c r="G103" s="37"/>
      <c r="H103" s="37"/>
      <c r="I103" s="109"/>
      <c r="J103" s="37"/>
      <c r="K103" s="37"/>
      <c r="L103" s="40"/>
      <c r="M103" s="203"/>
      <c r="N103" s="204"/>
      <c r="O103" s="65"/>
      <c r="P103" s="65"/>
      <c r="Q103" s="65"/>
      <c r="R103" s="65"/>
      <c r="S103" s="65"/>
      <c r="T103" s="66"/>
      <c r="U103" s="35"/>
      <c r="V103" s="35"/>
      <c r="W103" s="35"/>
      <c r="X103" s="35"/>
      <c r="Y103" s="35"/>
      <c r="Z103" s="35"/>
      <c r="AA103" s="35"/>
      <c r="AB103" s="35"/>
      <c r="AC103" s="35"/>
      <c r="AD103" s="35"/>
      <c r="AE103" s="35"/>
      <c r="AT103" s="18" t="s">
        <v>155</v>
      </c>
      <c r="AU103" s="18" t="s">
        <v>82</v>
      </c>
    </row>
    <row r="104" spans="1:65" s="2" customFormat="1" ht="19.5">
      <c r="A104" s="35"/>
      <c r="B104" s="36"/>
      <c r="C104" s="37"/>
      <c r="D104" s="201" t="s">
        <v>1190</v>
      </c>
      <c r="E104" s="37"/>
      <c r="F104" s="236" t="s">
        <v>3038</v>
      </c>
      <c r="G104" s="37"/>
      <c r="H104" s="37"/>
      <c r="I104" s="109"/>
      <c r="J104" s="37"/>
      <c r="K104" s="37"/>
      <c r="L104" s="40"/>
      <c r="M104" s="203"/>
      <c r="N104" s="204"/>
      <c r="O104" s="65"/>
      <c r="P104" s="65"/>
      <c r="Q104" s="65"/>
      <c r="R104" s="65"/>
      <c r="S104" s="65"/>
      <c r="T104" s="66"/>
      <c r="U104" s="35"/>
      <c r="V104" s="35"/>
      <c r="W104" s="35"/>
      <c r="X104" s="35"/>
      <c r="Y104" s="35"/>
      <c r="Z104" s="35"/>
      <c r="AA104" s="35"/>
      <c r="AB104" s="35"/>
      <c r="AC104" s="35"/>
      <c r="AD104" s="35"/>
      <c r="AE104" s="35"/>
      <c r="AT104" s="18" t="s">
        <v>1190</v>
      </c>
      <c r="AU104" s="18" t="s">
        <v>82</v>
      </c>
    </row>
    <row r="105" spans="1:65" s="2" customFormat="1" ht="16.5" customHeight="1">
      <c r="A105" s="35"/>
      <c r="B105" s="36"/>
      <c r="C105" s="188" t="s">
        <v>193</v>
      </c>
      <c r="D105" s="188" t="s">
        <v>148</v>
      </c>
      <c r="E105" s="189" t="s">
        <v>188</v>
      </c>
      <c r="F105" s="190" t="s">
        <v>3039</v>
      </c>
      <c r="G105" s="191" t="s">
        <v>383</v>
      </c>
      <c r="H105" s="192">
        <v>1</v>
      </c>
      <c r="I105" s="193"/>
      <c r="J105" s="194">
        <f>ROUND(I105*H105,2)</f>
        <v>0</v>
      </c>
      <c r="K105" s="190" t="s">
        <v>19</v>
      </c>
      <c r="L105" s="40"/>
      <c r="M105" s="195" t="s">
        <v>19</v>
      </c>
      <c r="N105" s="196" t="s">
        <v>43</v>
      </c>
      <c r="O105" s="65"/>
      <c r="P105" s="197">
        <f>O105*H105</f>
        <v>0</v>
      </c>
      <c r="Q105" s="197">
        <v>0</v>
      </c>
      <c r="R105" s="197">
        <f>Q105*H105</f>
        <v>0</v>
      </c>
      <c r="S105" s="197">
        <v>0</v>
      </c>
      <c r="T105" s="198">
        <f>S105*H105</f>
        <v>0</v>
      </c>
      <c r="U105" s="35"/>
      <c r="V105" s="35"/>
      <c r="W105" s="35"/>
      <c r="X105" s="35"/>
      <c r="Y105" s="35"/>
      <c r="Z105" s="35"/>
      <c r="AA105" s="35"/>
      <c r="AB105" s="35"/>
      <c r="AC105" s="35"/>
      <c r="AD105" s="35"/>
      <c r="AE105" s="35"/>
      <c r="AR105" s="199" t="s">
        <v>153</v>
      </c>
      <c r="AT105" s="199" t="s">
        <v>148</v>
      </c>
      <c r="AU105" s="199" t="s">
        <v>82</v>
      </c>
      <c r="AY105" s="18" t="s">
        <v>146</v>
      </c>
      <c r="BE105" s="200">
        <f>IF(N105="základní",J105,0)</f>
        <v>0</v>
      </c>
      <c r="BF105" s="200">
        <f>IF(N105="snížená",J105,0)</f>
        <v>0</v>
      </c>
      <c r="BG105" s="200">
        <f>IF(N105="zákl. přenesená",J105,0)</f>
        <v>0</v>
      </c>
      <c r="BH105" s="200">
        <f>IF(N105="sníž. přenesená",J105,0)</f>
        <v>0</v>
      </c>
      <c r="BI105" s="200">
        <f>IF(N105="nulová",J105,0)</f>
        <v>0</v>
      </c>
      <c r="BJ105" s="18" t="s">
        <v>80</v>
      </c>
      <c r="BK105" s="200">
        <f>ROUND(I105*H105,2)</f>
        <v>0</v>
      </c>
      <c r="BL105" s="18" t="s">
        <v>153</v>
      </c>
      <c r="BM105" s="199" t="s">
        <v>239</v>
      </c>
    </row>
    <row r="106" spans="1:65" s="2" customFormat="1" ht="11.25">
      <c r="A106" s="35"/>
      <c r="B106" s="36"/>
      <c r="C106" s="37"/>
      <c r="D106" s="201" t="s">
        <v>155</v>
      </c>
      <c r="E106" s="37"/>
      <c r="F106" s="202" t="s">
        <v>3039</v>
      </c>
      <c r="G106" s="37"/>
      <c r="H106" s="37"/>
      <c r="I106" s="109"/>
      <c r="J106" s="37"/>
      <c r="K106" s="37"/>
      <c r="L106" s="40"/>
      <c r="M106" s="203"/>
      <c r="N106" s="204"/>
      <c r="O106" s="65"/>
      <c r="P106" s="65"/>
      <c r="Q106" s="65"/>
      <c r="R106" s="65"/>
      <c r="S106" s="65"/>
      <c r="T106" s="66"/>
      <c r="U106" s="35"/>
      <c r="V106" s="35"/>
      <c r="W106" s="35"/>
      <c r="X106" s="35"/>
      <c r="Y106" s="35"/>
      <c r="Z106" s="35"/>
      <c r="AA106" s="35"/>
      <c r="AB106" s="35"/>
      <c r="AC106" s="35"/>
      <c r="AD106" s="35"/>
      <c r="AE106" s="35"/>
      <c r="AT106" s="18" t="s">
        <v>155</v>
      </c>
      <c r="AU106" s="18" t="s">
        <v>82</v>
      </c>
    </row>
    <row r="107" spans="1:65" s="2" customFormat="1" ht="19.5">
      <c r="A107" s="35"/>
      <c r="B107" s="36"/>
      <c r="C107" s="37"/>
      <c r="D107" s="201" t="s">
        <v>1190</v>
      </c>
      <c r="E107" s="37"/>
      <c r="F107" s="236" t="s">
        <v>3040</v>
      </c>
      <c r="G107" s="37"/>
      <c r="H107" s="37"/>
      <c r="I107" s="109"/>
      <c r="J107" s="37"/>
      <c r="K107" s="37"/>
      <c r="L107" s="40"/>
      <c r="M107" s="203"/>
      <c r="N107" s="204"/>
      <c r="O107" s="65"/>
      <c r="P107" s="65"/>
      <c r="Q107" s="65"/>
      <c r="R107" s="65"/>
      <c r="S107" s="65"/>
      <c r="T107" s="66"/>
      <c r="U107" s="35"/>
      <c r="V107" s="35"/>
      <c r="W107" s="35"/>
      <c r="X107" s="35"/>
      <c r="Y107" s="35"/>
      <c r="Z107" s="35"/>
      <c r="AA107" s="35"/>
      <c r="AB107" s="35"/>
      <c r="AC107" s="35"/>
      <c r="AD107" s="35"/>
      <c r="AE107" s="35"/>
      <c r="AT107" s="18" t="s">
        <v>1190</v>
      </c>
      <c r="AU107" s="18" t="s">
        <v>82</v>
      </c>
    </row>
    <row r="108" spans="1:65" s="2" customFormat="1" ht="16.5" customHeight="1">
      <c r="A108" s="35"/>
      <c r="B108" s="36"/>
      <c r="C108" s="188" t="s">
        <v>200</v>
      </c>
      <c r="D108" s="188" t="s">
        <v>148</v>
      </c>
      <c r="E108" s="189" t="s">
        <v>193</v>
      </c>
      <c r="F108" s="190" t="s">
        <v>3041</v>
      </c>
      <c r="G108" s="191" t="s">
        <v>383</v>
      </c>
      <c r="H108" s="192">
        <v>1</v>
      </c>
      <c r="I108" s="193"/>
      <c r="J108" s="194">
        <f>ROUND(I108*H108,2)</f>
        <v>0</v>
      </c>
      <c r="K108" s="190" t="s">
        <v>19</v>
      </c>
      <c r="L108" s="40"/>
      <c r="M108" s="195" t="s">
        <v>19</v>
      </c>
      <c r="N108" s="196" t="s">
        <v>43</v>
      </c>
      <c r="O108" s="65"/>
      <c r="P108" s="197">
        <f>O108*H108</f>
        <v>0</v>
      </c>
      <c r="Q108" s="197">
        <v>0</v>
      </c>
      <c r="R108" s="197">
        <f>Q108*H108</f>
        <v>0</v>
      </c>
      <c r="S108" s="197">
        <v>0</v>
      </c>
      <c r="T108" s="198">
        <f>S108*H108</f>
        <v>0</v>
      </c>
      <c r="U108" s="35"/>
      <c r="V108" s="35"/>
      <c r="W108" s="35"/>
      <c r="X108" s="35"/>
      <c r="Y108" s="35"/>
      <c r="Z108" s="35"/>
      <c r="AA108" s="35"/>
      <c r="AB108" s="35"/>
      <c r="AC108" s="35"/>
      <c r="AD108" s="35"/>
      <c r="AE108" s="35"/>
      <c r="AR108" s="199" t="s">
        <v>153</v>
      </c>
      <c r="AT108" s="199" t="s">
        <v>148</v>
      </c>
      <c r="AU108" s="199" t="s">
        <v>82</v>
      </c>
      <c r="AY108" s="18" t="s">
        <v>146</v>
      </c>
      <c r="BE108" s="200">
        <f>IF(N108="základní",J108,0)</f>
        <v>0</v>
      </c>
      <c r="BF108" s="200">
        <f>IF(N108="snížená",J108,0)</f>
        <v>0</v>
      </c>
      <c r="BG108" s="200">
        <f>IF(N108="zákl. přenesená",J108,0)</f>
        <v>0</v>
      </c>
      <c r="BH108" s="200">
        <f>IF(N108="sníž. přenesená",J108,0)</f>
        <v>0</v>
      </c>
      <c r="BI108" s="200">
        <f>IF(N108="nulová",J108,0)</f>
        <v>0</v>
      </c>
      <c r="BJ108" s="18" t="s">
        <v>80</v>
      </c>
      <c r="BK108" s="200">
        <f>ROUND(I108*H108,2)</f>
        <v>0</v>
      </c>
      <c r="BL108" s="18" t="s">
        <v>153</v>
      </c>
      <c r="BM108" s="199" t="s">
        <v>258</v>
      </c>
    </row>
    <row r="109" spans="1:65" s="2" customFormat="1" ht="11.25">
      <c r="A109" s="35"/>
      <c r="B109" s="36"/>
      <c r="C109" s="37"/>
      <c r="D109" s="201" t="s">
        <v>155</v>
      </c>
      <c r="E109" s="37"/>
      <c r="F109" s="202" t="s">
        <v>3041</v>
      </c>
      <c r="G109" s="37"/>
      <c r="H109" s="37"/>
      <c r="I109" s="109"/>
      <c r="J109" s="37"/>
      <c r="K109" s="37"/>
      <c r="L109" s="40"/>
      <c r="M109" s="203"/>
      <c r="N109" s="204"/>
      <c r="O109" s="65"/>
      <c r="P109" s="65"/>
      <c r="Q109" s="65"/>
      <c r="R109" s="65"/>
      <c r="S109" s="65"/>
      <c r="T109" s="66"/>
      <c r="U109" s="35"/>
      <c r="V109" s="35"/>
      <c r="W109" s="35"/>
      <c r="X109" s="35"/>
      <c r="Y109" s="35"/>
      <c r="Z109" s="35"/>
      <c r="AA109" s="35"/>
      <c r="AB109" s="35"/>
      <c r="AC109" s="35"/>
      <c r="AD109" s="35"/>
      <c r="AE109" s="35"/>
      <c r="AT109" s="18" t="s">
        <v>155</v>
      </c>
      <c r="AU109" s="18" t="s">
        <v>82</v>
      </c>
    </row>
    <row r="110" spans="1:65" s="2" customFormat="1" ht="19.5">
      <c r="A110" s="35"/>
      <c r="B110" s="36"/>
      <c r="C110" s="37"/>
      <c r="D110" s="201" t="s">
        <v>1190</v>
      </c>
      <c r="E110" s="37"/>
      <c r="F110" s="236" t="s">
        <v>3040</v>
      </c>
      <c r="G110" s="37"/>
      <c r="H110" s="37"/>
      <c r="I110" s="109"/>
      <c r="J110" s="37"/>
      <c r="K110" s="37"/>
      <c r="L110" s="40"/>
      <c r="M110" s="203"/>
      <c r="N110" s="204"/>
      <c r="O110" s="65"/>
      <c r="P110" s="65"/>
      <c r="Q110" s="65"/>
      <c r="R110" s="65"/>
      <c r="S110" s="65"/>
      <c r="T110" s="66"/>
      <c r="U110" s="35"/>
      <c r="V110" s="35"/>
      <c r="W110" s="35"/>
      <c r="X110" s="35"/>
      <c r="Y110" s="35"/>
      <c r="Z110" s="35"/>
      <c r="AA110" s="35"/>
      <c r="AB110" s="35"/>
      <c r="AC110" s="35"/>
      <c r="AD110" s="35"/>
      <c r="AE110" s="35"/>
      <c r="AT110" s="18" t="s">
        <v>1190</v>
      </c>
      <c r="AU110" s="18" t="s">
        <v>82</v>
      </c>
    </row>
    <row r="111" spans="1:65" s="2" customFormat="1" ht="16.5" customHeight="1">
      <c r="A111" s="35"/>
      <c r="B111" s="36"/>
      <c r="C111" s="188" t="s">
        <v>205</v>
      </c>
      <c r="D111" s="188" t="s">
        <v>148</v>
      </c>
      <c r="E111" s="189" t="s">
        <v>200</v>
      </c>
      <c r="F111" s="190" t="s">
        <v>3042</v>
      </c>
      <c r="G111" s="191" t="s">
        <v>383</v>
      </c>
      <c r="H111" s="192">
        <v>1</v>
      </c>
      <c r="I111" s="193"/>
      <c r="J111" s="194">
        <f>ROUND(I111*H111,2)</f>
        <v>0</v>
      </c>
      <c r="K111" s="190" t="s">
        <v>19</v>
      </c>
      <c r="L111" s="40"/>
      <c r="M111" s="195" t="s">
        <v>19</v>
      </c>
      <c r="N111" s="196" t="s">
        <v>43</v>
      </c>
      <c r="O111" s="65"/>
      <c r="P111" s="197">
        <f>O111*H111</f>
        <v>0</v>
      </c>
      <c r="Q111" s="197">
        <v>0</v>
      </c>
      <c r="R111" s="197">
        <f>Q111*H111</f>
        <v>0</v>
      </c>
      <c r="S111" s="197">
        <v>0</v>
      </c>
      <c r="T111" s="198">
        <f>S111*H111</f>
        <v>0</v>
      </c>
      <c r="U111" s="35"/>
      <c r="V111" s="35"/>
      <c r="W111" s="35"/>
      <c r="X111" s="35"/>
      <c r="Y111" s="35"/>
      <c r="Z111" s="35"/>
      <c r="AA111" s="35"/>
      <c r="AB111" s="35"/>
      <c r="AC111" s="35"/>
      <c r="AD111" s="35"/>
      <c r="AE111" s="35"/>
      <c r="AR111" s="199" t="s">
        <v>153</v>
      </c>
      <c r="AT111" s="199" t="s">
        <v>148</v>
      </c>
      <c r="AU111" s="199" t="s">
        <v>82</v>
      </c>
      <c r="AY111" s="18" t="s">
        <v>146</v>
      </c>
      <c r="BE111" s="200">
        <f>IF(N111="základní",J111,0)</f>
        <v>0</v>
      </c>
      <c r="BF111" s="200">
        <f>IF(N111="snížená",J111,0)</f>
        <v>0</v>
      </c>
      <c r="BG111" s="200">
        <f>IF(N111="zákl. přenesená",J111,0)</f>
        <v>0</v>
      </c>
      <c r="BH111" s="200">
        <f>IF(N111="sníž. přenesená",J111,0)</f>
        <v>0</v>
      </c>
      <c r="BI111" s="200">
        <f>IF(N111="nulová",J111,0)</f>
        <v>0</v>
      </c>
      <c r="BJ111" s="18" t="s">
        <v>80</v>
      </c>
      <c r="BK111" s="200">
        <f>ROUND(I111*H111,2)</f>
        <v>0</v>
      </c>
      <c r="BL111" s="18" t="s">
        <v>153</v>
      </c>
      <c r="BM111" s="199" t="s">
        <v>275</v>
      </c>
    </row>
    <row r="112" spans="1:65" s="2" customFormat="1" ht="11.25">
      <c r="A112" s="35"/>
      <c r="B112" s="36"/>
      <c r="C112" s="37"/>
      <c r="D112" s="201" t="s">
        <v>155</v>
      </c>
      <c r="E112" s="37"/>
      <c r="F112" s="202" t="s">
        <v>3042</v>
      </c>
      <c r="G112" s="37"/>
      <c r="H112" s="37"/>
      <c r="I112" s="109"/>
      <c r="J112" s="37"/>
      <c r="K112" s="37"/>
      <c r="L112" s="40"/>
      <c r="M112" s="203"/>
      <c r="N112" s="204"/>
      <c r="O112" s="65"/>
      <c r="P112" s="65"/>
      <c r="Q112" s="65"/>
      <c r="R112" s="65"/>
      <c r="S112" s="65"/>
      <c r="T112" s="66"/>
      <c r="U112" s="35"/>
      <c r="V112" s="35"/>
      <c r="W112" s="35"/>
      <c r="X112" s="35"/>
      <c r="Y112" s="35"/>
      <c r="Z112" s="35"/>
      <c r="AA112" s="35"/>
      <c r="AB112" s="35"/>
      <c r="AC112" s="35"/>
      <c r="AD112" s="35"/>
      <c r="AE112" s="35"/>
      <c r="AT112" s="18" t="s">
        <v>155</v>
      </c>
      <c r="AU112" s="18" t="s">
        <v>82</v>
      </c>
    </row>
    <row r="113" spans="1:47" s="2" customFormat="1" ht="19.5">
      <c r="A113" s="35"/>
      <c r="B113" s="36"/>
      <c r="C113" s="37"/>
      <c r="D113" s="201" t="s">
        <v>1190</v>
      </c>
      <c r="E113" s="37"/>
      <c r="F113" s="236" t="s">
        <v>3043</v>
      </c>
      <c r="G113" s="37"/>
      <c r="H113" s="37"/>
      <c r="I113" s="109"/>
      <c r="J113" s="37"/>
      <c r="K113" s="37"/>
      <c r="L113" s="40"/>
      <c r="M113" s="238"/>
      <c r="N113" s="239"/>
      <c r="O113" s="240"/>
      <c r="P113" s="240"/>
      <c r="Q113" s="240"/>
      <c r="R113" s="240"/>
      <c r="S113" s="240"/>
      <c r="T113" s="241"/>
      <c r="U113" s="35"/>
      <c r="V113" s="35"/>
      <c r="W113" s="35"/>
      <c r="X113" s="35"/>
      <c r="Y113" s="35"/>
      <c r="Z113" s="35"/>
      <c r="AA113" s="35"/>
      <c r="AB113" s="35"/>
      <c r="AC113" s="35"/>
      <c r="AD113" s="35"/>
      <c r="AE113" s="35"/>
      <c r="AT113" s="18" t="s">
        <v>1190</v>
      </c>
      <c r="AU113" s="18" t="s">
        <v>82</v>
      </c>
    </row>
    <row r="114" spans="1:47" s="2" customFormat="1" ht="6.95" customHeight="1">
      <c r="A114" s="35"/>
      <c r="B114" s="48"/>
      <c r="C114" s="49"/>
      <c r="D114" s="49"/>
      <c r="E114" s="49"/>
      <c r="F114" s="49"/>
      <c r="G114" s="49"/>
      <c r="H114" s="49"/>
      <c r="I114" s="137"/>
      <c r="J114" s="49"/>
      <c r="K114" s="49"/>
      <c r="L114" s="40"/>
      <c r="M114" s="35"/>
      <c r="O114" s="35"/>
      <c r="P114" s="35"/>
      <c r="Q114" s="35"/>
      <c r="R114" s="35"/>
      <c r="S114" s="35"/>
      <c r="T114" s="35"/>
      <c r="U114" s="35"/>
      <c r="V114" s="35"/>
      <c r="W114" s="35"/>
      <c r="X114" s="35"/>
      <c r="Y114" s="35"/>
      <c r="Z114" s="35"/>
      <c r="AA114" s="35"/>
      <c r="AB114" s="35"/>
      <c r="AC114" s="35"/>
      <c r="AD114" s="35"/>
      <c r="AE114" s="35"/>
    </row>
  </sheetData>
  <sheetProtection algorithmName="SHA-512" hashValue="GftugZwBaI8szQRGlR7nGEN1+2eYXWzz61ezAKSWcxp/pX7qjIS32SAdTPZsX6SYHT1lRpggiem05jkAGA8M4Q==" saltValue="U3VGapND9YmY3rTgeG7KKFLu6WjFGqHqBwaQHp5Fj+zHbk4CfW//jISRU8m9u31hc4b9DELs1eSCVm1gFbnoeQ==" spinCount="100000" sheet="1" objects="1" scenarios="1" formatColumns="0" formatRows="0" autoFilter="0"/>
  <autoFilter ref="C80:K113" xr:uid="{00000000-0009-0000-0000-000005000000}"/>
  <mergeCells count="9">
    <mergeCell ref="E50:H50"/>
    <mergeCell ref="E71:H71"/>
    <mergeCell ref="E73:H73"/>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BM98"/>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2"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2"/>
      <c r="L2" s="343"/>
      <c r="M2" s="343"/>
      <c r="N2" s="343"/>
      <c r="O2" s="343"/>
      <c r="P2" s="343"/>
      <c r="Q2" s="343"/>
      <c r="R2" s="343"/>
      <c r="S2" s="343"/>
      <c r="T2" s="343"/>
      <c r="U2" s="343"/>
      <c r="V2" s="343"/>
      <c r="AT2" s="18" t="s">
        <v>97</v>
      </c>
    </row>
    <row r="3" spans="1:46" s="1" customFormat="1" ht="6.95" customHeight="1">
      <c r="B3" s="103"/>
      <c r="C3" s="104"/>
      <c r="D3" s="104"/>
      <c r="E3" s="104"/>
      <c r="F3" s="104"/>
      <c r="G3" s="104"/>
      <c r="H3" s="104"/>
      <c r="I3" s="105"/>
      <c r="J3" s="104"/>
      <c r="K3" s="104"/>
      <c r="L3" s="21"/>
      <c r="AT3" s="18" t="s">
        <v>82</v>
      </c>
    </row>
    <row r="4" spans="1:46" s="1" customFormat="1" ht="24.95" customHeight="1">
      <c r="B4" s="21"/>
      <c r="D4" s="106" t="s">
        <v>98</v>
      </c>
      <c r="I4" s="102"/>
      <c r="L4" s="21"/>
      <c r="M4" s="107" t="s">
        <v>10</v>
      </c>
      <c r="AT4" s="18" t="s">
        <v>4</v>
      </c>
    </row>
    <row r="5" spans="1:46" s="1" customFormat="1" ht="6.95" customHeight="1">
      <c r="B5" s="21"/>
      <c r="I5" s="102"/>
      <c r="L5" s="21"/>
    </row>
    <row r="6" spans="1:46" s="1" customFormat="1" ht="12" customHeight="1">
      <c r="B6" s="21"/>
      <c r="D6" s="108" t="s">
        <v>16</v>
      </c>
      <c r="I6" s="102"/>
      <c r="L6" s="21"/>
    </row>
    <row r="7" spans="1:46" s="1" customFormat="1" ht="16.5" customHeight="1">
      <c r="B7" s="21"/>
      <c r="E7" s="372" t="str">
        <f>'Rekapitulace stavby'!K6</f>
        <v>Modernizace a rozšíření prostor SPC Kladno - Vrapice</v>
      </c>
      <c r="F7" s="373"/>
      <c r="G7" s="373"/>
      <c r="H7" s="373"/>
      <c r="I7" s="102"/>
      <c r="L7" s="21"/>
    </row>
    <row r="8" spans="1:46" s="2" customFormat="1" ht="12" customHeight="1">
      <c r="A8" s="35"/>
      <c r="B8" s="40"/>
      <c r="C8" s="35"/>
      <c r="D8" s="108" t="s">
        <v>99</v>
      </c>
      <c r="E8" s="35"/>
      <c r="F8" s="35"/>
      <c r="G8" s="35"/>
      <c r="H8" s="35"/>
      <c r="I8" s="109"/>
      <c r="J8" s="35"/>
      <c r="K8" s="35"/>
      <c r="L8" s="110"/>
      <c r="S8" s="35"/>
      <c r="T8" s="35"/>
      <c r="U8" s="35"/>
      <c r="V8" s="35"/>
      <c r="W8" s="35"/>
      <c r="X8" s="35"/>
      <c r="Y8" s="35"/>
      <c r="Z8" s="35"/>
      <c r="AA8" s="35"/>
      <c r="AB8" s="35"/>
      <c r="AC8" s="35"/>
      <c r="AD8" s="35"/>
      <c r="AE8" s="35"/>
    </row>
    <row r="9" spans="1:46" s="2" customFormat="1" ht="16.5" customHeight="1">
      <c r="A9" s="35"/>
      <c r="B9" s="40"/>
      <c r="C9" s="35"/>
      <c r="D9" s="35"/>
      <c r="E9" s="374" t="s">
        <v>3044</v>
      </c>
      <c r="F9" s="375"/>
      <c r="G9" s="375"/>
      <c r="H9" s="375"/>
      <c r="I9" s="109"/>
      <c r="J9" s="35"/>
      <c r="K9" s="35"/>
      <c r="L9" s="110"/>
      <c r="S9" s="35"/>
      <c r="T9" s="35"/>
      <c r="U9" s="35"/>
      <c r="V9" s="35"/>
      <c r="W9" s="35"/>
      <c r="X9" s="35"/>
      <c r="Y9" s="35"/>
      <c r="Z9" s="35"/>
      <c r="AA9" s="35"/>
      <c r="AB9" s="35"/>
      <c r="AC9" s="35"/>
      <c r="AD9" s="35"/>
      <c r="AE9" s="35"/>
    </row>
    <row r="10" spans="1:46" s="2" customFormat="1" ht="11.25">
      <c r="A10" s="35"/>
      <c r="B10" s="40"/>
      <c r="C10" s="35"/>
      <c r="D10" s="35"/>
      <c r="E10" s="35"/>
      <c r="F10" s="35"/>
      <c r="G10" s="35"/>
      <c r="H10" s="35"/>
      <c r="I10" s="109"/>
      <c r="J10" s="35"/>
      <c r="K10" s="35"/>
      <c r="L10" s="110"/>
      <c r="S10" s="35"/>
      <c r="T10" s="35"/>
      <c r="U10" s="35"/>
      <c r="V10" s="35"/>
      <c r="W10" s="35"/>
      <c r="X10" s="35"/>
      <c r="Y10" s="35"/>
      <c r="Z10" s="35"/>
      <c r="AA10" s="35"/>
      <c r="AB10" s="35"/>
      <c r="AC10" s="35"/>
      <c r="AD10" s="35"/>
      <c r="AE10" s="35"/>
    </row>
    <row r="11" spans="1:46" s="2" customFormat="1" ht="12" customHeight="1">
      <c r="A11" s="35"/>
      <c r="B11" s="40"/>
      <c r="C11" s="35"/>
      <c r="D11" s="108" t="s">
        <v>18</v>
      </c>
      <c r="E11" s="35"/>
      <c r="F11" s="111" t="s">
        <v>19</v>
      </c>
      <c r="G11" s="35"/>
      <c r="H11" s="35"/>
      <c r="I11" s="112" t="s">
        <v>20</v>
      </c>
      <c r="J11" s="111" t="s">
        <v>19</v>
      </c>
      <c r="K11" s="35"/>
      <c r="L11" s="110"/>
      <c r="S11" s="35"/>
      <c r="T11" s="35"/>
      <c r="U11" s="35"/>
      <c r="V11" s="35"/>
      <c r="W11" s="35"/>
      <c r="X11" s="35"/>
      <c r="Y11" s="35"/>
      <c r="Z11" s="35"/>
      <c r="AA11" s="35"/>
      <c r="AB11" s="35"/>
      <c r="AC11" s="35"/>
      <c r="AD11" s="35"/>
      <c r="AE11" s="35"/>
    </row>
    <row r="12" spans="1:46" s="2" customFormat="1" ht="12" customHeight="1">
      <c r="A12" s="35"/>
      <c r="B12" s="40"/>
      <c r="C12" s="35"/>
      <c r="D12" s="108" t="s">
        <v>21</v>
      </c>
      <c r="E12" s="35"/>
      <c r="F12" s="111" t="s">
        <v>22</v>
      </c>
      <c r="G12" s="35"/>
      <c r="H12" s="35"/>
      <c r="I12" s="112" t="s">
        <v>23</v>
      </c>
      <c r="J12" s="113" t="str">
        <f>'Rekapitulace stavby'!AN8</f>
        <v>15. 3. 2019</v>
      </c>
      <c r="K12" s="35"/>
      <c r="L12" s="110"/>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109"/>
      <c r="J13" s="35"/>
      <c r="K13" s="35"/>
      <c r="L13" s="110"/>
      <c r="S13" s="35"/>
      <c r="T13" s="35"/>
      <c r="U13" s="35"/>
      <c r="V13" s="35"/>
      <c r="W13" s="35"/>
      <c r="X13" s="35"/>
      <c r="Y13" s="35"/>
      <c r="Z13" s="35"/>
      <c r="AA13" s="35"/>
      <c r="AB13" s="35"/>
      <c r="AC13" s="35"/>
      <c r="AD13" s="35"/>
      <c r="AE13" s="35"/>
    </row>
    <row r="14" spans="1:46" s="2" customFormat="1" ht="12" customHeight="1">
      <c r="A14" s="35"/>
      <c r="B14" s="40"/>
      <c r="C14" s="35"/>
      <c r="D14" s="108" t="s">
        <v>25</v>
      </c>
      <c r="E14" s="35"/>
      <c r="F14" s="35"/>
      <c r="G14" s="35"/>
      <c r="H14" s="35"/>
      <c r="I14" s="112" t="s">
        <v>26</v>
      </c>
      <c r="J14" s="111" t="s">
        <v>19</v>
      </c>
      <c r="K14" s="35"/>
      <c r="L14" s="110"/>
      <c r="S14" s="35"/>
      <c r="T14" s="35"/>
      <c r="U14" s="35"/>
      <c r="V14" s="35"/>
      <c r="W14" s="35"/>
      <c r="X14" s="35"/>
      <c r="Y14" s="35"/>
      <c r="Z14" s="35"/>
      <c r="AA14" s="35"/>
      <c r="AB14" s="35"/>
      <c r="AC14" s="35"/>
      <c r="AD14" s="35"/>
      <c r="AE14" s="35"/>
    </row>
    <row r="15" spans="1:46" s="2" customFormat="1" ht="18" customHeight="1">
      <c r="A15" s="35"/>
      <c r="B15" s="40"/>
      <c r="C15" s="35"/>
      <c r="D15" s="35"/>
      <c r="E15" s="111" t="s">
        <v>27</v>
      </c>
      <c r="F15" s="35"/>
      <c r="G15" s="35"/>
      <c r="H15" s="35"/>
      <c r="I15" s="112" t="s">
        <v>28</v>
      </c>
      <c r="J15" s="111" t="s">
        <v>19</v>
      </c>
      <c r="K15" s="35"/>
      <c r="L15" s="110"/>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109"/>
      <c r="J16" s="35"/>
      <c r="K16" s="35"/>
      <c r="L16" s="110"/>
      <c r="S16" s="35"/>
      <c r="T16" s="35"/>
      <c r="U16" s="35"/>
      <c r="V16" s="35"/>
      <c r="W16" s="35"/>
      <c r="X16" s="35"/>
      <c r="Y16" s="35"/>
      <c r="Z16" s="35"/>
      <c r="AA16" s="35"/>
      <c r="AB16" s="35"/>
      <c r="AC16" s="35"/>
      <c r="AD16" s="35"/>
      <c r="AE16" s="35"/>
    </row>
    <row r="17" spans="1:31" s="2" customFormat="1" ht="12" customHeight="1">
      <c r="A17" s="35"/>
      <c r="B17" s="40"/>
      <c r="C17" s="35"/>
      <c r="D17" s="108" t="s">
        <v>29</v>
      </c>
      <c r="E17" s="35"/>
      <c r="F17" s="35"/>
      <c r="G17" s="35"/>
      <c r="H17" s="35"/>
      <c r="I17" s="112" t="s">
        <v>26</v>
      </c>
      <c r="J17" s="31" t="str">
        <f>'Rekapitulace stavby'!AN13</f>
        <v>Vyplň údaj</v>
      </c>
      <c r="K17" s="35"/>
      <c r="L17" s="110"/>
      <c r="S17" s="35"/>
      <c r="T17" s="35"/>
      <c r="U17" s="35"/>
      <c r="V17" s="35"/>
      <c r="W17" s="35"/>
      <c r="X17" s="35"/>
      <c r="Y17" s="35"/>
      <c r="Z17" s="35"/>
      <c r="AA17" s="35"/>
      <c r="AB17" s="35"/>
      <c r="AC17" s="35"/>
      <c r="AD17" s="35"/>
      <c r="AE17" s="35"/>
    </row>
    <row r="18" spans="1:31" s="2" customFormat="1" ht="18" customHeight="1">
      <c r="A18" s="35"/>
      <c r="B18" s="40"/>
      <c r="C18" s="35"/>
      <c r="D18" s="35"/>
      <c r="E18" s="376" t="str">
        <f>'Rekapitulace stavby'!E14</f>
        <v>Vyplň údaj</v>
      </c>
      <c r="F18" s="377"/>
      <c r="G18" s="377"/>
      <c r="H18" s="377"/>
      <c r="I18" s="112" t="s">
        <v>28</v>
      </c>
      <c r="J18" s="31" t="str">
        <f>'Rekapitulace stavby'!AN14</f>
        <v>Vyplň údaj</v>
      </c>
      <c r="K18" s="35"/>
      <c r="L18" s="110"/>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109"/>
      <c r="J19" s="35"/>
      <c r="K19" s="35"/>
      <c r="L19" s="110"/>
      <c r="S19" s="35"/>
      <c r="T19" s="35"/>
      <c r="U19" s="35"/>
      <c r="V19" s="35"/>
      <c r="W19" s="35"/>
      <c r="X19" s="35"/>
      <c r="Y19" s="35"/>
      <c r="Z19" s="35"/>
      <c r="AA19" s="35"/>
      <c r="AB19" s="35"/>
      <c r="AC19" s="35"/>
      <c r="AD19" s="35"/>
      <c r="AE19" s="35"/>
    </row>
    <row r="20" spans="1:31" s="2" customFormat="1" ht="12" customHeight="1">
      <c r="A20" s="35"/>
      <c r="B20" s="40"/>
      <c r="C20" s="35"/>
      <c r="D20" s="108" t="s">
        <v>31</v>
      </c>
      <c r="E20" s="35"/>
      <c r="F20" s="35"/>
      <c r="G20" s="35"/>
      <c r="H20" s="35"/>
      <c r="I20" s="112" t="s">
        <v>26</v>
      </c>
      <c r="J20" s="111" t="s">
        <v>19</v>
      </c>
      <c r="K20" s="35"/>
      <c r="L20" s="110"/>
      <c r="S20" s="35"/>
      <c r="T20" s="35"/>
      <c r="U20" s="35"/>
      <c r="V20" s="35"/>
      <c r="W20" s="35"/>
      <c r="X20" s="35"/>
      <c r="Y20" s="35"/>
      <c r="Z20" s="35"/>
      <c r="AA20" s="35"/>
      <c r="AB20" s="35"/>
      <c r="AC20" s="35"/>
      <c r="AD20" s="35"/>
      <c r="AE20" s="35"/>
    </row>
    <row r="21" spans="1:31" s="2" customFormat="1" ht="18" customHeight="1">
      <c r="A21" s="35"/>
      <c r="B21" s="40"/>
      <c r="C21" s="35"/>
      <c r="D21" s="35"/>
      <c r="E21" s="111" t="s">
        <v>32</v>
      </c>
      <c r="F21" s="35"/>
      <c r="G21" s="35"/>
      <c r="H21" s="35"/>
      <c r="I21" s="112" t="s">
        <v>28</v>
      </c>
      <c r="J21" s="111" t="s">
        <v>19</v>
      </c>
      <c r="K21" s="35"/>
      <c r="L21" s="110"/>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109"/>
      <c r="J22" s="35"/>
      <c r="K22" s="35"/>
      <c r="L22" s="110"/>
      <c r="S22" s="35"/>
      <c r="T22" s="35"/>
      <c r="U22" s="35"/>
      <c r="V22" s="35"/>
      <c r="W22" s="35"/>
      <c r="X22" s="35"/>
      <c r="Y22" s="35"/>
      <c r="Z22" s="35"/>
      <c r="AA22" s="35"/>
      <c r="AB22" s="35"/>
      <c r="AC22" s="35"/>
      <c r="AD22" s="35"/>
      <c r="AE22" s="35"/>
    </row>
    <row r="23" spans="1:31" s="2" customFormat="1" ht="12" customHeight="1">
      <c r="A23" s="35"/>
      <c r="B23" s="40"/>
      <c r="C23" s="35"/>
      <c r="D23" s="108" t="s">
        <v>34</v>
      </c>
      <c r="E23" s="35"/>
      <c r="F23" s="35"/>
      <c r="G23" s="35"/>
      <c r="H23" s="35"/>
      <c r="I23" s="112" t="s">
        <v>26</v>
      </c>
      <c r="J23" s="111" t="str">
        <f>IF('Rekapitulace stavby'!AN19="","",'Rekapitulace stavby'!AN19)</f>
        <v/>
      </c>
      <c r="K23" s="35"/>
      <c r="L23" s="110"/>
      <c r="S23" s="35"/>
      <c r="T23" s="35"/>
      <c r="U23" s="35"/>
      <c r="V23" s="35"/>
      <c r="W23" s="35"/>
      <c r="X23" s="35"/>
      <c r="Y23" s="35"/>
      <c r="Z23" s="35"/>
      <c r="AA23" s="35"/>
      <c r="AB23" s="35"/>
      <c r="AC23" s="35"/>
      <c r="AD23" s="35"/>
      <c r="AE23" s="35"/>
    </row>
    <row r="24" spans="1:31" s="2" customFormat="1" ht="18" customHeight="1">
      <c r="A24" s="35"/>
      <c r="B24" s="40"/>
      <c r="C24" s="35"/>
      <c r="D24" s="35"/>
      <c r="E24" s="111" t="str">
        <f>IF('Rekapitulace stavby'!E20="","",'Rekapitulace stavby'!E20)</f>
        <v xml:space="preserve"> </v>
      </c>
      <c r="F24" s="35"/>
      <c r="G24" s="35"/>
      <c r="H24" s="35"/>
      <c r="I24" s="112" t="s">
        <v>28</v>
      </c>
      <c r="J24" s="111" t="str">
        <f>IF('Rekapitulace stavby'!AN20="","",'Rekapitulace stavby'!AN20)</f>
        <v/>
      </c>
      <c r="K24" s="35"/>
      <c r="L24" s="110"/>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109"/>
      <c r="J25" s="35"/>
      <c r="K25" s="35"/>
      <c r="L25" s="110"/>
      <c r="S25" s="35"/>
      <c r="T25" s="35"/>
      <c r="U25" s="35"/>
      <c r="V25" s="35"/>
      <c r="W25" s="35"/>
      <c r="X25" s="35"/>
      <c r="Y25" s="35"/>
      <c r="Z25" s="35"/>
      <c r="AA25" s="35"/>
      <c r="AB25" s="35"/>
      <c r="AC25" s="35"/>
      <c r="AD25" s="35"/>
      <c r="AE25" s="35"/>
    </row>
    <row r="26" spans="1:31" s="2" customFormat="1" ht="12" customHeight="1">
      <c r="A26" s="35"/>
      <c r="B26" s="40"/>
      <c r="C26" s="35"/>
      <c r="D26" s="108" t="s">
        <v>36</v>
      </c>
      <c r="E26" s="35"/>
      <c r="F26" s="35"/>
      <c r="G26" s="35"/>
      <c r="H26" s="35"/>
      <c r="I26" s="109"/>
      <c r="J26" s="35"/>
      <c r="K26" s="35"/>
      <c r="L26" s="110"/>
      <c r="S26" s="35"/>
      <c r="T26" s="35"/>
      <c r="U26" s="35"/>
      <c r="V26" s="35"/>
      <c r="W26" s="35"/>
      <c r="X26" s="35"/>
      <c r="Y26" s="35"/>
      <c r="Z26" s="35"/>
      <c r="AA26" s="35"/>
      <c r="AB26" s="35"/>
      <c r="AC26" s="35"/>
      <c r="AD26" s="35"/>
      <c r="AE26" s="35"/>
    </row>
    <row r="27" spans="1:31" s="8" customFormat="1" ht="16.5" customHeight="1">
      <c r="A27" s="114"/>
      <c r="B27" s="115"/>
      <c r="C27" s="114"/>
      <c r="D27" s="114"/>
      <c r="E27" s="378" t="s">
        <v>19</v>
      </c>
      <c r="F27" s="378"/>
      <c r="G27" s="378"/>
      <c r="H27" s="378"/>
      <c r="I27" s="116"/>
      <c r="J27" s="114"/>
      <c r="K27" s="114"/>
      <c r="L27" s="117"/>
      <c r="S27" s="114"/>
      <c r="T27" s="114"/>
      <c r="U27" s="114"/>
      <c r="V27" s="114"/>
      <c r="W27" s="114"/>
      <c r="X27" s="114"/>
      <c r="Y27" s="114"/>
      <c r="Z27" s="114"/>
      <c r="AA27" s="114"/>
      <c r="AB27" s="114"/>
      <c r="AC27" s="114"/>
      <c r="AD27" s="114"/>
      <c r="AE27" s="114"/>
    </row>
    <row r="28" spans="1:31" s="2" customFormat="1" ht="6.95" customHeight="1">
      <c r="A28" s="35"/>
      <c r="B28" s="40"/>
      <c r="C28" s="35"/>
      <c r="D28" s="35"/>
      <c r="E28" s="35"/>
      <c r="F28" s="35"/>
      <c r="G28" s="35"/>
      <c r="H28" s="35"/>
      <c r="I28" s="109"/>
      <c r="J28" s="35"/>
      <c r="K28" s="35"/>
      <c r="L28" s="110"/>
      <c r="S28" s="35"/>
      <c r="T28" s="35"/>
      <c r="U28" s="35"/>
      <c r="V28" s="35"/>
      <c r="W28" s="35"/>
      <c r="X28" s="35"/>
      <c r="Y28" s="35"/>
      <c r="Z28" s="35"/>
      <c r="AA28" s="35"/>
      <c r="AB28" s="35"/>
      <c r="AC28" s="35"/>
      <c r="AD28" s="35"/>
      <c r="AE28" s="35"/>
    </row>
    <row r="29" spans="1:31" s="2" customFormat="1" ht="6.95" customHeight="1">
      <c r="A29" s="35"/>
      <c r="B29" s="40"/>
      <c r="C29" s="35"/>
      <c r="D29" s="118"/>
      <c r="E29" s="118"/>
      <c r="F29" s="118"/>
      <c r="G29" s="118"/>
      <c r="H29" s="118"/>
      <c r="I29" s="119"/>
      <c r="J29" s="118"/>
      <c r="K29" s="118"/>
      <c r="L29" s="110"/>
      <c r="S29" s="35"/>
      <c r="T29" s="35"/>
      <c r="U29" s="35"/>
      <c r="V29" s="35"/>
      <c r="W29" s="35"/>
      <c r="X29" s="35"/>
      <c r="Y29" s="35"/>
      <c r="Z29" s="35"/>
      <c r="AA29" s="35"/>
      <c r="AB29" s="35"/>
      <c r="AC29" s="35"/>
      <c r="AD29" s="35"/>
      <c r="AE29" s="35"/>
    </row>
    <row r="30" spans="1:31" s="2" customFormat="1" ht="25.35" customHeight="1">
      <c r="A30" s="35"/>
      <c r="B30" s="40"/>
      <c r="C30" s="35"/>
      <c r="D30" s="120" t="s">
        <v>38</v>
      </c>
      <c r="E30" s="35"/>
      <c r="F30" s="35"/>
      <c r="G30" s="35"/>
      <c r="H30" s="35"/>
      <c r="I30" s="109"/>
      <c r="J30" s="121">
        <f>ROUND(J83, 2)</f>
        <v>0</v>
      </c>
      <c r="K30" s="35"/>
      <c r="L30" s="110"/>
      <c r="S30" s="35"/>
      <c r="T30" s="35"/>
      <c r="U30" s="35"/>
      <c r="V30" s="35"/>
      <c r="W30" s="35"/>
      <c r="X30" s="35"/>
      <c r="Y30" s="35"/>
      <c r="Z30" s="35"/>
      <c r="AA30" s="35"/>
      <c r="AB30" s="35"/>
      <c r="AC30" s="35"/>
      <c r="AD30" s="35"/>
      <c r="AE30" s="35"/>
    </row>
    <row r="31" spans="1:31" s="2" customFormat="1" ht="6.95" customHeight="1">
      <c r="A31" s="35"/>
      <c r="B31" s="40"/>
      <c r="C31" s="35"/>
      <c r="D31" s="118"/>
      <c r="E31" s="118"/>
      <c r="F31" s="118"/>
      <c r="G31" s="118"/>
      <c r="H31" s="118"/>
      <c r="I31" s="119"/>
      <c r="J31" s="118"/>
      <c r="K31" s="118"/>
      <c r="L31" s="110"/>
      <c r="S31" s="35"/>
      <c r="T31" s="35"/>
      <c r="U31" s="35"/>
      <c r="V31" s="35"/>
      <c r="W31" s="35"/>
      <c r="X31" s="35"/>
      <c r="Y31" s="35"/>
      <c r="Z31" s="35"/>
      <c r="AA31" s="35"/>
      <c r="AB31" s="35"/>
      <c r="AC31" s="35"/>
      <c r="AD31" s="35"/>
      <c r="AE31" s="35"/>
    </row>
    <row r="32" spans="1:31" s="2" customFormat="1" ht="14.45" customHeight="1">
      <c r="A32" s="35"/>
      <c r="B32" s="40"/>
      <c r="C32" s="35"/>
      <c r="D32" s="35"/>
      <c r="E32" s="35"/>
      <c r="F32" s="122" t="s">
        <v>40</v>
      </c>
      <c r="G32" s="35"/>
      <c r="H32" s="35"/>
      <c r="I32" s="123" t="s">
        <v>39</v>
      </c>
      <c r="J32" s="122" t="s">
        <v>41</v>
      </c>
      <c r="K32" s="35"/>
      <c r="L32" s="110"/>
      <c r="S32" s="35"/>
      <c r="T32" s="35"/>
      <c r="U32" s="35"/>
      <c r="V32" s="35"/>
      <c r="W32" s="35"/>
      <c r="X32" s="35"/>
      <c r="Y32" s="35"/>
      <c r="Z32" s="35"/>
      <c r="AA32" s="35"/>
      <c r="AB32" s="35"/>
      <c r="AC32" s="35"/>
      <c r="AD32" s="35"/>
      <c r="AE32" s="35"/>
    </row>
    <row r="33" spans="1:31" s="2" customFormat="1" ht="14.45" customHeight="1">
      <c r="A33" s="35"/>
      <c r="B33" s="40"/>
      <c r="C33" s="35"/>
      <c r="D33" s="124" t="s">
        <v>42</v>
      </c>
      <c r="E33" s="108" t="s">
        <v>43</v>
      </c>
      <c r="F33" s="125">
        <f>ROUND((SUM(BE83:BE97)),  2)</f>
        <v>0</v>
      </c>
      <c r="G33" s="35"/>
      <c r="H33" s="35"/>
      <c r="I33" s="126">
        <v>0.21</v>
      </c>
      <c r="J33" s="125">
        <f>ROUND(((SUM(BE83:BE97))*I33),  2)</f>
        <v>0</v>
      </c>
      <c r="K33" s="35"/>
      <c r="L33" s="110"/>
      <c r="S33" s="35"/>
      <c r="T33" s="35"/>
      <c r="U33" s="35"/>
      <c r="V33" s="35"/>
      <c r="W33" s="35"/>
      <c r="X33" s="35"/>
      <c r="Y33" s="35"/>
      <c r="Z33" s="35"/>
      <c r="AA33" s="35"/>
      <c r="AB33" s="35"/>
      <c r="AC33" s="35"/>
      <c r="AD33" s="35"/>
      <c r="AE33" s="35"/>
    </row>
    <row r="34" spans="1:31" s="2" customFormat="1" ht="14.45" customHeight="1">
      <c r="A34" s="35"/>
      <c r="B34" s="40"/>
      <c r="C34" s="35"/>
      <c r="D34" s="35"/>
      <c r="E34" s="108" t="s">
        <v>44</v>
      </c>
      <c r="F34" s="125">
        <f>ROUND((SUM(BF83:BF97)),  2)</f>
        <v>0</v>
      </c>
      <c r="G34" s="35"/>
      <c r="H34" s="35"/>
      <c r="I34" s="126">
        <v>0.15</v>
      </c>
      <c r="J34" s="125">
        <f>ROUND(((SUM(BF83:BF97))*I34),  2)</f>
        <v>0</v>
      </c>
      <c r="K34" s="35"/>
      <c r="L34" s="110"/>
      <c r="S34" s="35"/>
      <c r="T34" s="35"/>
      <c r="U34" s="35"/>
      <c r="V34" s="35"/>
      <c r="W34" s="35"/>
      <c r="X34" s="35"/>
      <c r="Y34" s="35"/>
      <c r="Z34" s="35"/>
      <c r="AA34" s="35"/>
      <c r="AB34" s="35"/>
      <c r="AC34" s="35"/>
      <c r="AD34" s="35"/>
      <c r="AE34" s="35"/>
    </row>
    <row r="35" spans="1:31" s="2" customFormat="1" ht="14.45" hidden="1" customHeight="1">
      <c r="A35" s="35"/>
      <c r="B35" s="40"/>
      <c r="C35" s="35"/>
      <c r="D35" s="35"/>
      <c r="E35" s="108" t="s">
        <v>45</v>
      </c>
      <c r="F35" s="125">
        <f>ROUND((SUM(BG83:BG97)),  2)</f>
        <v>0</v>
      </c>
      <c r="G35" s="35"/>
      <c r="H35" s="35"/>
      <c r="I35" s="126">
        <v>0.21</v>
      </c>
      <c r="J35" s="125">
        <f>0</f>
        <v>0</v>
      </c>
      <c r="K35" s="35"/>
      <c r="L35" s="110"/>
      <c r="S35" s="35"/>
      <c r="T35" s="35"/>
      <c r="U35" s="35"/>
      <c r="V35" s="35"/>
      <c r="W35" s="35"/>
      <c r="X35" s="35"/>
      <c r="Y35" s="35"/>
      <c r="Z35" s="35"/>
      <c r="AA35" s="35"/>
      <c r="AB35" s="35"/>
      <c r="AC35" s="35"/>
      <c r="AD35" s="35"/>
      <c r="AE35" s="35"/>
    </row>
    <row r="36" spans="1:31" s="2" customFormat="1" ht="14.45" hidden="1" customHeight="1">
      <c r="A36" s="35"/>
      <c r="B36" s="40"/>
      <c r="C36" s="35"/>
      <c r="D36" s="35"/>
      <c r="E36" s="108" t="s">
        <v>46</v>
      </c>
      <c r="F36" s="125">
        <f>ROUND((SUM(BH83:BH97)),  2)</f>
        <v>0</v>
      </c>
      <c r="G36" s="35"/>
      <c r="H36" s="35"/>
      <c r="I36" s="126">
        <v>0.15</v>
      </c>
      <c r="J36" s="125">
        <f>0</f>
        <v>0</v>
      </c>
      <c r="K36" s="35"/>
      <c r="L36" s="110"/>
      <c r="S36" s="35"/>
      <c r="T36" s="35"/>
      <c r="U36" s="35"/>
      <c r="V36" s="35"/>
      <c r="W36" s="35"/>
      <c r="X36" s="35"/>
      <c r="Y36" s="35"/>
      <c r="Z36" s="35"/>
      <c r="AA36" s="35"/>
      <c r="AB36" s="35"/>
      <c r="AC36" s="35"/>
      <c r="AD36" s="35"/>
      <c r="AE36" s="35"/>
    </row>
    <row r="37" spans="1:31" s="2" customFormat="1" ht="14.45" hidden="1" customHeight="1">
      <c r="A37" s="35"/>
      <c r="B37" s="40"/>
      <c r="C37" s="35"/>
      <c r="D37" s="35"/>
      <c r="E37" s="108" t="s">
        <v>47</v>
      </c>
      <c r="F37" s="125">
        <f>ROUND((SUM(BI83:BI97)),  2)</f>
        <v>0</v>
      </c>
      <c r="G37" s="35"/>
      <c r="H37" s="35"/>
      <c r="I37" s="126">
        <v>0</v>
      </c>
      <c r="J37" s="125">
        <f>0</f>
        <v>0</v>
      </c>
      <c r="K37" s="35"/>
      <c r="L37" s="110"/>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109"/>
      <c r="J38" s="35"/>
      <c r="K38" s="35"/>
      <c r="L38" s="110"/>
      <c r="S38" s="35"/>
      <c r="T38" s="35"/>
      <c r="U38" s="35"/>
      <c r="V38" s="35"/>
      <c r="W38" s="35"/>
      <c r="X38" s="35"/>
      <c r="Y38" s="35"/>
      <c r="Z38" s="35"/>
      <c r="AA38" s="35"/>
      <c r="AB38" s="35"/>
      <c r="AC38" s="35"/>
      <c r="AD38" s="35"/>
      <c r="AE38" s="35"/>
    </row>
    <row r="39" spans="1:31" s="2" customFormat="1" ht="25.35" customHeight="1">
      <c r="A39" s="35"/>
      <c r="B39" s="40"/>
      <c r="C39" s="127"/>
      <c r="D39" s="128" t="s">
        <v>48</v>
      </c>
      <c r="E39" s="129"/>
      <c r="F39" s="129"/>
      <c r="G39" s="130" t="s">
        <v>49</v>
      </c>
      <c r="H39" s="131" t="s">
        <v>50</v>
      </c>
      <c r="I39" s="132"/>
      <c r="J39" s="133">
        <f>SUM(J30:J37)</f>
        <v>0</v>
      </c>
      <c r="K39" s="134"/>
      <c r="L39" s="110"/>
      <c r="S39" s="35"/>
      <c r="T39" s="35"/>
      <c r="U39" s="35"/>
      <c r="V39" s="35"/>
      <c r="W39" s="35"/>
      <c r="X39" s="35"/>
      <c r="Y39" s="35"/>
      <c r="Z39" s="35"/>
      <c r="AA39" s="35"/>
      <c r="AB39" s="35"/>
      <c r="AC39" s="35"/>
      <c r="AD39" s="35"/>
      <c r="AE39" s="35"/>
    </row>
    <row r="40" spans="1:31" s="2" customFormat="1" ht="14.45" customHeight="1">
      <c r="A40" s="35"/>
      <c r="B40" s="135"/>
      <c r="C40" s="136"/>
      <c r="D40" s="136"/>
      <c r="E40" s="136"/>
      <c r="F40" s="136"/>
      <c r="G40" s="136"/>
      <c r="H40" s="136"/>
      <c r="I40" s="137"/>
      <c r="J40" s="136"/>
      <c r="K40" s="136"/>
      <c r="L40" s="110"/>
      <c r="S40" s="35"/>
      <c r="T40" s="35"/>
      <c r="U40" s="35"/>
      <c r="V40" s="35"/>
      <c r="W40" s="35"/>
      <c r="X40" s="35"/>
      <c r="Y40" s="35"/>
      <c r="Z40" s="35"/>
      <c r="AA40" s="35"/>
      <c r="AB40" s="35"/>
      <c r="AC40" s="35"/>
      <c r="AD40" s="35"/>
      <c r="AE40" s="35"/>
    </row>
    <row r="44" spans="1:31" s="2" customFormat="1" ht="6.95" customHeight="1">
      <c r="A44" s="35"/>
      <c r="B44" s="138"/>
      <c r="C44" s="139"/>
      <c r="D44" s="139"/>
      <c r="E44" s="139"/>
      <c r="F44" s="139"/>
      <c r="G44" s="139"/>
      <c r="H44" s="139"/>
      <c r="I44" s="140"/>
      <c r="J44" s="139"/>
      <c r="K44" s="139"/>
      <c r="L44" s="110"/>
      <c r="S44" s="35"/>
      <c r="T44" s="35"/>
      <c r="U44" s="35"/>
      <c r="V44" s="35"/>
      <c r="W44" s="35"/>
      <c r="X44" s="35"/>
      <c r="Y44" s="35"/>
      <c r="Z44" s="35"/>
      <c r="AA44" s="35"/>
      <c r="AB44" s="35"/>
      <c r="AC44" s="35"/>
      <c r="AD44" s="35"/>
      <c r="AE44" s="35"/>
    </row>
    <row r="45" spans="1:31" s="2" customFormat="1" ht="24.95" customHeight="1">
      <c r="A45" s="35"/>
      <c r="B45" s="36"/>
      <c r="C45" s="24" t="s">
        <v>101</v>
      </c>
      <c r="D45" s="37"/>
      <c r="E45" s="37"/>
      <c r="F45" s="37"/>
      <c r="G45" s="37"/>
      <c r="H45" s="37"/>
      <c r="I45" s="109"/>
      <c r="J45" s="37"/>
      <c r="K45" s="37"/>
      <c r="L45" s="110"/>
      <c r="S45" s="35"/>
      <c r="T45" s="35"/>
      <c r="U45" s="35"/>
      <c r="V45" s="35"/>
      <c r="W45" s="35"/>
      <c r="X45" s="35"/>
      <c r="Y45" s="35"/>
      <c r="Z45" s="35"/>
      <c r="AA45" s="35"/>
      <c r="AB45" s="35"/>
      <c r="AC45" s="35"/>
      <c r="AD45" s="35"/>
      <c r="AE45" s="35"/>
    </row>
    <row r="46" spans="1:31" s="2" customFormat="1" ht="6.95" customHeight="1">
      <c r="A46" s="35"/>
      <c r="B46" s="36"/>
      <c r="C46" s="37"/>
      <c r="D46" s="37"/>
      <c r="E46" s="37"/>
      <c r="F46" s="37"/>
      <c r="G46" s="37"/>
      <c r="H46" s="37"/>
      <c r="I46" s="109"/>
      <c r="J46" s="37"/>
      <c r="K46" s="37"/>
      <c r="L46" s="110"/>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109"/>
      <c r="J47" s="37"/>
      <c r="K47" s="37"/>
      <c r="L47" s="110"/>
      <c r="S47" s="35"/>
      <c r="T47" s="35"/>
      <c r="U47" s="35"/>
      <c r="V47" s="35"/>
      <c r="W47" s="35"/>
      <c r="X47" s="35"/>
      <c r="Y47" s="35"/>
      <c r="Z47" s="35"/>
      <c r="AA47" s="35"/>
      <c r="AB47" s="35"/>
      <c r="AC47" s="35"/>
      <c r="AD47" s="35"/>
      <c r="AE47" s="35"/>
    </row>
    <row r="48" spans="1:31" s="2" customFormat="1" ht="16.5" customHeight="1">
      <c r="A48" s="35"/>
      <c r="B48" s="36"/>
      <c r="C48" s="37"/>
      <c r="D48" s="37"/>
      <c r="E48" s="379" t="str">
        <f>E7</f>
        <v>Modernizace a rozšíření prostor SPC Kladno - Vrapice</v>
      </c>
      <c r="F48" s="380"/>
      <c r="G48" s="380"/>
      <c r="H48" s="380"/>
      <c r="I48" s="109"/>
      <c r="J48" s="37"/>
      <c r="K48" s="37"/>
      <c r="L48" s="110"/>
      <c r="S48" s="35"/>
      <c r="T48" s="35"/>
      <c r="U48" s="35"/>
      <c r="V48" s="35"/>
      <c r="W48" s="35"/>
      <c r="X48" s="35"/>
      <c r="Y48" s="35"/>
      <c r="Z48" s="35"/>
      <c r="AA48" s="35"/>
      <c r="AB48" s="35"/>
      <c r="AC48" s="35"/>
      <c r="AD48" s="35"/>
      <c r="AE48" s="35"/>
    </row>
    <row r="49" spans="1:47" s="2" customFormat="1" ht="12" customHeight="1">
      <c r="A49" s="35"/>
      <c r="B49" s="36"/>
      <c r="C49" s="30" t="s">
        <v>99</v>
      </c>
      <c r="D49" s="37"/>
      <c r="E49" s="37"/>
      <c r="F49" s="37"/>
      <c r="G49" s="37"/>
      <c r="H49" s="37"/>
      <c r="I49" s="109"/>
      <c r="J49" s="37"/>
      <c r="K49" s="37"/>
      <c r="L49" s="110"/>
      <c r="S49" s="35"/>
      <c r="T49" s="35"/>
      <c r="U49" s="35"/>
      <c r="V49" s="35"/>
      <c r="W49" s="35"/>
      <c r="X49" s="35"/>
      <c r="Y49" s="35"/>
      <c r="Z49" s="35"/>
      <c r="AA49" s="35"/>
      <c r="AB49" s="35"/>
      <c r="AC49" s="35"/>
      <c r="AD49" s="35"/>
      <c r="AE49" s="35"/>
    </row>
    <row r="50" spans="1:47" s="2" customFormat="1" ht="16.5" customHeight="1">
      <c r="A50" s="35"/>
      <c r="B50" s="36"/>
      <c r="C50" s="37"/>
      <c r="D50" s="37"/>
      <c r="E50" s="352" t="str">
        <f>E9</f>
        <v>VRN - Vedlejší rozpočtové náklady</v>
      </c>
      <c r="F50" s="381"/>
      <c r="G50" s="381"/>
      <c r="H50" s="381"/>
      <c r="I50" s="109"/>
      <c r="J50" s="37"/>
      <c r="K50" s="37"/>
      <c r="L50" s="110"/>
      <c r="S50" s="35"/>
      <c r="T50" s="35"/>
      <c r="U50" s="35"/>
      <c r="V50" s="35"/>
      <c r="W50" s="35"/>
      <c r="X50" s="35"/>
      <c r="Y50" s="35"/>
      <c r="Z50" s="35"/>
      <c r="AA50" s="35"/>
      <c r="AB50" s="35"/>
      <c r="AC50" s="35"/>
      <c r="AD50" s="35"/>
      <c r="AE50" s="35"/>
    </row>
    <row r="51" spans="1:47" s="2" customFormat="1" ht="6.95" customHeight="1">
      <c r="A51" s="35"/>
      <c r="B51" s="36"/>
      <c r="C51" s="37"/>
      <c r="D51" s="37"/>
      <c r="E51" s="37"/>
      <c r="F51" s="37"/>
      <c r="G51" s="37"/>
      <c r="H51" s="37"/>
      <c r="I51" s="109"/>
      <c r="J51" s="37"/>
      <c r="K51" s="37"/>
      <c r="L51" s="110"/>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Josefa Jílka 1202, Kladno - Švermov</v>
      </c>
      <c r="G52" s="37"/>
      <c r="H52" s="37"/>
      <c r="I52" s="112" t="s">
        <v>23</v>
      </c>
      <c r="J52" s="60" t="str">
        <f>IF(J12="","",J12)</f>
        <v>15. 3. 2019</v>
      </c>
      <c r="K52" s="37"/>
      <c r="L52" s="110"/>
      <c r="S52" s="35"/>
      <c r="T52" s="35"/>
      <c r="U52" s="35"/>
      <c r="V52" s="35"/>
      <c r="W52" s="35"/>
      <c r="X52" s="35"/>
      <c r="Y52" s="35"/>
      <c r="Z52" s="35"/>
      <c r="AA52" s="35"/>
      <c r="AB52" s="35"/>
      <c r="AC52" s="35"/>
      <c r="AD52" s="35"/>
      <c r="AE52" s="35"/>
    </row>
    <row r="53" spans="1:47" s="2" customFormat="1" ht="6.95" customHeight="1">
      <c r="A53" s="35"/>
      <c r="B53" s="36"/>
      <c r="C53" s="37"/>
      <c r="D53" s="37"/>
      <c r="E53" s="37"/>
      <c r="F53" s="37"/>
      <c r="G53" s="37"/>
      <c r="H53" s="37"/>
      <c r="I53" s="109"/>
      <c r="J53" s="37"/>
      <c r="K53" s="37"/>
      <c r="L53" s="110"/>
      <c r="S53" s="35"/>
      <c r="T53" s="35"/>
      <c r="U53" s="35"/>
      <c r="V53" s="35"/>
      <c r="W53" s="35"/>
      <c r="X53" s="35"/>
      <c r="Y53" s="35"/>
      <c r="Z53" s="35"/>
      <c r="AA53" s="35"/>
      <c r="AB53" s="35"/>
      <c r="AC53" s="35"/>
      <c r="AD53" s="35"/>
      <c r="AE53" s="35"/>
    </row>
    <row r="54" spans="1:47" s="2" customFormat="1" ht="27.95" customHeight="1">
      <c r="A54" s="35"/>
      <c r="B54" s="36"/>
      <c r="C54" s="30" t="s">
        <v>25</v>
      </c>
      <c r="D54" s="37"/>
      <c r="E54" s="37"/>
      <c r="F54" s="28" t="str">
        <f>E15</f>
        <v>SOU a PrŠ Kladno - Vrapice</v>
      </c>
      <c r="G54" s="37"/>
      <c r="H54" s="37"/>
      <c r="I54" s="112" t="s">
        <v>31</v>
      </c>
      <c r="J54" s="33" t="str">
        <f>E21</f>
        <v>ARCHIW studio s.r.o.</v>
      </c>
      <c r="K54" s="37"/>
      <c r="L54" s="110"/>
      <c r="S54" s="35"/>
      <c r="T54" s="35"/>
      <c r="U54" s="35"/>
      <c r="V54" s="35"/>
      <c r="W54" s="35"/>
      <c r="X54" s="35"/>
      <c r="Y54" s="35"/>
      <c r="Z54" s="35"/>
      <c r="AA54" s="35"/>
      <c r="AB54" s="35"/>
      <c r="AC54" s="35"/>
      <c r="AD54" s="35"/>
      <c r="AE54" s="35"/>
    </row>
    <row r="55" spans="1:47" s="2" customFormat="1" ht="15.2" customHeight="1">
      <c r="A55" s="35"/>
      <c r="B55" s="36"/>
      <c r="C55" s="30" t="s">
        <v>29</v>
      </c>
      <c r="D55" s="37"/>
      <c r="E55" s="37"/>
      <c r="F55" s="28" t="str">
        <f>IF(E18="","",E18)</f>
        <v>Vyplň údaj</v>
      </c>
      <c r="G55" s="37"/>
      <c r="H55" s="37"/>
      <c r="I55" s="112" t="s">
        <v>34</v>
      </c>
      <c r="J55" s="33" t="str">
        <f>E24</f>
        <v xml:space="preserve"> </v>
      </c>
      <c r="K55" s="37"/>
      <c r="L55" s="110"/>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109"/>
      <c r="J56" s="37"/>
      <c r="K56" s="37"/>
      <c r="L56" s="110"/>
      <c r="S56" s="35"/>
      <c r="T56" s="35"/>
      <c r="U56" s="35"/>
      <c r="V56" s="35"/>
      <c r="W56" s="35"/>
      <c r="X56" s="35"/>
      <c r="Y56" s="35"/>
      <c r="Z56" s="35"/>
      <c r="AA56" s="35"/>
      <c r="AB56" s="35"/>
      <c r="AC56" s="35"/>
      <c r="AD56" s="35"/>
      <c r="AE56" s="35"/>
    </row>
    <row r="57" spans="1:47" s="2" customFormat="1" ht="29.25" customHeight="1">
      <c r="A57" s="35"/>
      <c r="B57" s="36"/>
      <c r="C57" s="141" t="s">
        <v>102</v>
      </c>
      <c r="D57" s="142"/>
      <c r="E57" s="142"/>
      <c r="F57" s="142"/>
      <c r="G57" s="142"/>
      <c r="H57" s="142"/>
      <c r="I57" s="143"/>
      <c r="J57" s="144" t="s">
        <v>103</v>
      </c>
      <c r="K57" s="142"/>
      <c r="L57" s="110"/>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109"/>
      <c r="J58" s="37"/>
      <c r="K58" s="37"/>
      <c r="L58" s="110"/>
      <c r="S58" s="35"/>
      <c r="T58" s="35"/>
      <c r="U58" s="35"/>
      <c r="V58" s="35"/>
      <c r="W58" s="35"/>
      <c r="X58" s="35"/>
      <c r="Y58" s="35"/>
      <c r="Z58" s="35"/>
      <c r="AA58" s="35"/>
      <c r="AB58" s="35"/>
      <c r="AC58" s="35"/>
      <c r="AD58" s="35"/>
      <c r="AE58" s="35"/>
    </row>
    <row r="59" spans="1:47" s="2" customFormat="1" ht="22.9" customHeight="1">
      <c r="A59" s="35"/>
      <c r="B59" s="36"/>
      <c r="C59" s="145" t="s">
        <v>70</v>
      </c>
      <c r="D59" s="37"/>
      <c r="E59" s="37"/>
      <c r="F59" s="37"/>
      <c r="G59" s="37"/>
      <c r="H59" s="37"/>
      <c r="I59" s="109"/>
      <c r="J59" s="78">
        <f>J83</f>
        <v>0</v>
      </c>
      <c r="K59" s="37"/>
      <c r="L59" s="110"/>
      <c r="S59" s="35"/>
      <c r="T59" s="35"/>
      <c r="U59" s="35"/>
      <c r="V59" s="35"/>
      <c r="W59" s="35"/>
      <c r="X59" s="35"/>
      <c r="Y59" s="35"/>
      <c r="Z59" s="35"/>
      <c r="AA59" s="35"/>
      <c r="AB59" s="35"/>
      <c r="AC59" s="35"/>
      <c r="AD59" s="35"/>
      <c r="AE59" s="35"/>
      <c r="AU59" s="18" t="s">
        <v>104</v>
      </c>
    </row>
    <row r="60" spans="1:47" s="9" customFormat="1" ht="24.95" customHeight="1">
      <c r="B60" s="146"/>
      <c r="C60" s="147"/>
      <c r="D60" s="148" t="s">
        <v>3044</v>
      </c>
      <c r="E60" s="149"/>
      <c r="F60" s="149"/>
      <c r="G60" s="149"/>
      <c r="H60" s="149"/>
      <c r="I60" s="150"/>
      <c r="J60" s="151">
        <f>J84</f>
        <v>0</v>
      </c>
      <c r="K60" s="147"/>
      <c r="L60" s="152"/>
    </row>
    <row r="61" spans="1:47" s="10" customFormat="1" ht="19.899999999999999" customHeight="1">
      <c r="B61" s="153"/>
      <c r="C61" s="154"/>
      <c r="D61" s="155" t="s">
        <v>3045</v>
      </c>
      <c r="E61" s="156"/>
      <c r="F61" s="156"/>
      <c r="G61" s="156"/>
      <c r="H61" s="156"/>
      <c r="I61" s="157"/>
      <c r="J61" s="158">
        <f>J85</f>
        <v>0</v>
      </c>
      <c r="K61" s="154"/>
      <c r="L61" s="159"/>
    </row>
    <row r="62" spans="1:47" s="10" customFormat="1" ht="19.899999999999999" customHeight="1">
      <c r="B62" s="153"/>
      <c r="C62" s="154"/>
      <c r="D62" s="155" t="s">
        <v>3046</v>
      </c>
      <c r="E62" s="156"/>
      <c r="F62" s="156"/>
      <c r="G62" s="156"/>
      <c r="H62" s="156"/>
      <c r="I62" s="157"/>
      <c r="J62" s="158">
        <f>J92</f>
        <v>0</v>
      </c>
      <c r="K62" s="154"/>
      <c r="L62" s="159"/>
    </row>
    <row r="63" spans="1:47" s="10" customFormat="1" ht="19.899999999999999" customHeight="1">
      <c r="B63" s="153"/>
      <c r="C63" s="154"/>
      <c r="D63" s="155" t="s">
        <v>3047</v>
      </c>
      <c r="E63" s="156"/>
      <c r="F63" s="156"/>
      <c r="G63" s="156"/>
      <c r="H63" s="156"/>
      <c r="I63" s="157"/>
      <c r="J63" s="158">
        <f>J95</f>
        <v>0</v>
      </c>
      <c r="K63" s="154"/>
      <c r="L63" s="159"/>
    </row>
    <row r="64" spans="1:47" s="2" customFormat="1" ht="21.75" customHeight="1">
      <c r="A64" s="35"/>
      <c r="B64" s="36"/>
      <c r="C64" s="37"/>
      <c r="D64" s="37"/>
      <c r="E64" s="37"/>
      <c r="F64" s="37"/>
      <c r="G64" s="37"/>
      <c r="H64" s="37"/>
      <c r="I64" s="109"/>
      <c r="J64" s="37"/>
      <c r="K64" s="37"/>
      <c r="L64" s="110"/>
      <c r="S64" s="35"/>
      <c r="T64" s="35"/>
      <c r="U64" s="35"/>
      <c r="V64" s="35"/>
      <c r="W64" s="35"/>
      <c r="X64" s="35"/>
      <c r="Y64" s="35"/>
      <c r="Z64" s="35"/>
      <c r="AA64" s="35"/>
      <c r="AB64" s="35"/>
      <c r="AC64" s="35"/>
      <c r="AD64" s="35"/>
      <c r="AE64" s="35"/>
    </row>
    <row r="65" spans="1:31" s="2" customFormat="1" ht="6.95" customHeight="1">
      <c r="A65" s="35"/>
      <c r="B65" s="48"/>
      <c r="C65" s="49"/>
      <c r="D65" s="49"/>
      <c r="E65" s="49"/>
      <c r="F65" s="49"/>
      <c r="G65" s="49"/>
      <c r="H65" s="49"/>
      <c r="I65" s="137"/>
      <c r="J65" s="49"/>
      <c r="K65" s="49"/>
      <c r="L65" s="110"/>
      <c r="S65" s="35"/>
      <c r="T65" s="35"/>
      <c r="U65" s="35"/>
      <c r="V65" s="35"/>
      <c r="W65" s="35"/>
      <c r="X65" s="35"/>
      <c r="Y65" s="35"/>
      <c r="Z65" s="35"/>
      <c r="AA65" s="35"/>
      <c r="AB65" s="35"/>
      <c r="AC65" s="35"/>
      <c r="AD65" s="35"/>
      <c r="AE65" s="35"/>
    </row>
    <row r="69" spans="1:31" s="2" customFormat="1" ht="6.95" customHeight="1">
      <c r="A69" s="35"/>
      <c r="B69" s="50"/>
      <c r="C69" s="51"/>
      <c r="D69" s="51"/>
      <c r="E69" s="51"/>
      <c r="F69" s="51"/>
      <c r="G69" s="51"/>
      <c r="H69" s="51"/>
      <c r="I69" s="140"/>
      <c r="J69" s="51"/>
      <c r="K69" s="51"/>
      <c r="L69" s="110"/>
      <c r="S69" s="35"/>
      <c r="T69" s="35"/>
      <c r="U69" s="35"/>
      <c r="V69" s="35"/>
      <c r="W69" s="35"/>
      <c r="X69" s="35"/>
      <c r="Y69" s="35"/>
      <c r="Z69" s="35"/>
      <c r="AA69" s="35"/>
      <c r="AB69" s="35"/>
      <c r="AC69" s="35"/>
      <c r="AD69" s="35"/>
      <c r="AE69" s="35"/>
    </row>
    <row r="70" spans="1:31" s="2" customFormat="1" ht="24.95" customHeight="1">
      <c r="A70" s="35"/>
      <c r="B70" s="36"/>
      <c r="C70" s="24" t="s">
        <v>131</v>
      </c>
      <c r="D70" s="37"/>
      <c r="E70" s="37"/>
      <c r="F70" s="37"/>
      <c r="G70" s="37"/>
      <c r="H70" s="37"/>
      <c r="I70" s="109"/>
      <c r="J70" s="37"/>
      <c r="K70" s="37"/>
      <c r="L70" s="110"/>
      <c r="S70" s="35"/>
      <c r="T70" s="35"/>
      <c r="U70" s="35"/>
      <c r="V70" s="35"/>
      <c r="W70" s="35"/>
      <c r="X70" s="35"/>
      <c r="Y70" s="35"/>
      <c r="Z70" s="35"/>
      <c r="AA70" s="35"/>
      <c r="AB70" s="35"/>
      <c r="AC70" s="35"/>
      <c r="AD70" s="35"/>
      <c r="AE70" s="35"/>
    </row>
    <row r="71" spans="1:31" s="2" customFormat="1" ht="6.95" customHeight="1">
      <c r="A71" s="35"/>
      <c r="B71" s="36"/>
      <c r="C71" s="37"/>
      <c r="D71" s="37"/>
      <c r="E71" s="37"/>
      <c r="F71" s="37"/>
      <c r="G71" s="37"/>
      <c r="H71" s="37"/>
      <c r="I71" s="109"/>
      <c r="J71" s="37"/>
      <c r="K71" s="37"/>
      <c r="L71" s="110"/>
      <c r="S71" s="35"/>
      <c r="T71" s="35"/>
      <c r="U71" s="35"/>
      <c r="V71" s="35"/>
      <c r="W71" s="35"/>
      <c r="X71" s="35"/>
      <c r="Y71" s="35"/>
      <c r="Z71" s="35"/>
      <c r="AA71" s="35"/>
      <c r="AB71" s="35"/>
      <c r="AC71" s="35"/>
      <c r="AD71" s="35"/>
      <c r="AE71" s="35"/>
    </row>
    <row r="72" spans="1:31" s="2" customFormat="1" ht="12" customHeight="1">
      <c r="A72" s="35"/>
      <c r="B72" s="36"/>
      <c r="C72" s="30" t="s">
        <v>16</v>
      </c>
      <c r="D72" s="37"/>
      <c r="E72" s="37"/>
      <c r="F72" s="37"/>
      <c r="G72" s="37"/>
      <c r="H72" s="37"/>
      <c r="I72" s="109"/>
      <c r="J72" s="37"/>
      <c r="K72" s="37"/>
      <c r="L72" s="110"/>
      <c r="S72" s="35"/>
      <c r="T72" s="35"/>
      <c r="U72" s="35"/>
      <c r="V72" s="35"/>
      <c r="W72" s="35"/>
      <c r="X72" s="35"/>
      <c r="Y72" s="35"/>
      <c r="Z72" s="35"/>
      <c r="AA72" s="35"/>
      <c r="AB72" s="35"/>
      <c r="AC72" s="35"/>
      <c r="AD72" s="35"/>
      <c r="AE72" s="35"/>
    </row>
    <row r="73" spans="1:31" s="2" customFormat="1" ht="16.5" customHeight="1">
      <c r="A73" s="35"/>
      <c r="B73" s="36"/>
      <c r="C73" s="37"/>
      <c r="D73" s="37"/>
      <c r="E73" s="379" t="str">
        <f>E7</f>
        <v>Modernizace a rozšíření prostor SPC Kladno - Vrapice</v>
      </c>
      <c r="F73" s="380"/>
      <c r="G73" s="380"/>
      <c r="H73" s="380"/>
      <c r="I73" s="109"/>
      <c r="J73" s="37"/>
      <c r="K73" s="37"/>
      <c r="L73" s="110"/>
      <c r="S73" s="35"/>
      <c r="T73" s="35"/>
      <c r="U73" s="35"/>
      <c r="V73" s="35"/>
      <c r="W73" s="35"/>
      <c r="X73" s="35"/>
      <c r="Y73" s="35"/>
      <c r="Z73" s="35"/>
      <c r="AA73" s="35"/>
      <c r="AB73" s="35"/>
      <c r="AC73" s="35"/>
      <c r="AD73" s="35"/>
      <c r="AE73" s="35"/>
    </row>
    <row r="74" spans="1:31" s="2" customFormat="1" ht="12" customHeight="1">
      <c r="A74" s="35"/>
      <c r="B74" s="36"/>
      <c r="C74" s="30" t="s">
        <v>99</v>
      </c>
      <c r="D74" s="37"/>
      <c r="E74" s="37"/>
      <c r="F74" s="37"/>
      <c r="G74" s="37"/>
      <c r="H74" s="37"/>
      <c r="I74" s="109"/>
      <c r="J74" s="37"/>
      <c r="K74" s="37"/>
      <c r="L74" s="110"/>
      <c r="S74" s="35"/>
      <c r="T74" s="35"/>
      <c r="U74" s="35"/>
      <c r="V74" s="35"/>
      <c r="W74" s="35"/>
      <c r="X74" s="35"/>
      <c r="Y74" s="35"/>
      <c r="Z74" s="35"/>
      <c r="AA74" s="35"/>
      <c r="AB74" s="35"/>
      <c r="AC74" s="35"/>
      <c r="AD74" s="35"/>
      <c r="AE74" s="35"/>
    </row>
    <row r="75" spans="1:31" s="2" customFormat="1" ht="16.5" customHeight="1">
      <c r="A75" s="35"/>
      <c r="B75" s="36"/>
      <c r="C75" s="37"/>
      <c r="D75" s="37"/>
      <c r="E75" s="352" t="str">
        <f>E9</f>
        <v>VRN - Vedlejší rozpočtové náklady</v>
      </c>
      <c r="F75" s="381"/>
      <c r="G75" s="381"/>
      <c r="H75" s="381"/>
      <c r="I75" s="109"/>
      <c r="J75" s="37"/>
      <c r="K75" s="37"/>
      <c r="L75" s="110"/>
      <c r="S75" s="35"/>
      <c r="T75" s="35"/>
      <c r="U75" s="35"/>
      <c r="V75" s="35"/>
      <c r="W75" s="35"/>
      <c r="X75" s="35"/>
      <c r="Y75" s="35"/>
      <c r="Z75" s="35"/>
      <c r="AA75" s="35"/>
      <c r="AB75" s="35"/>
      <c r="AC75" s="35"/>
      <c r="AD75" s="35"/>
      <c r="AE75" s="35"/>
    </row>
    <row r="76" spans="1:31" s="2" customFormat="1" ht="6.95" customHeight="1">
      <c r="A76" s="35"/>
      <c r="B76" s="36"/>
      <c r="C76" s="37"/>
      <c r="D76" s="37"/>
      <c r="E76" s="37"/>
      <c r="F76" s="37"/>
      <c r="G76" s="37"/>
      <c r="H76" s="37"/>
      <c r="I76" s="109"/>
      <c r="J76" s="37"/>
      <c r="K76" s="37"/>
      <c r="L76" s="110"/>
      <c r="S76" s="35"/>
      <c r="T76" s="35"/>
      <c r="U76" s="35"/>
      <c r="V76" s="35"/>
      <c r="W76" s="35"/>
      <c r="X76" s="35"/>
      <c r="Y76" s="35"/>
      <c r="Z76" s="35"/>
      <c r="AA76" s="35"/>
      <c r="AB76" s="35"/>
      <c r="AC76" s="35"/>
      <c r="AD76" s="35"/>
      <c r="AE76" s="35"/>
    </row>
    <row r="77" spans="1:31" s="2" customFormat="1" ht="12" customHeight="1">
      <c r="A77" s="35"/>
      <c r="B77" s="36"/>
      <c r="C77" s="30" t="s">
        <v>21</v>
      </c>
      <c r="D77" s="37"/>
      <c r="E77" s="37"/>
      <c r="F77" s="28" t="str">
        <f>F12</f>
        <v>Josefa Jílka 1202, Kladno - Švermov</v>
      </c>
      <c r="G77" s="37"/>
      <c r="H77" s="37"/>
      <c r="I77" s="112" t="s">
        <v>23</v>
      </c>
      <c r="J77" s="60" t="str">
        <f>IF(J12="","",J12)</f>
        <v>15. 3. 2019</v>
      </c>
      <c r="K77" s="37"/>
      <c r="L77" s="110"/>
      <c r="S77" s="35"/>
      <c r="T77" s="35"/>
      <c r="U77" s="35"/>
      <c r="V77" s="35"/>
      <c r="W77" s="35"/>
      <c r="X77" s="35"/>
      <c r="Y77" s="35"/>
      <c r="Z77" s="35"/>
      <c r="AA77" s="35"/>
      <c r="AB77" s="35"/>
      <c r="AC77" s="35"/>
      <c r="AD77" s="35"/>
      <c r="AE77" s="35"/>
    </row>
    <row r="78" spans="1:31" s="2" customFormat="1" ht="6.95" customHeight="1">
      <c r="A78" s="35"/>
      <c r="B78" s="36"/>
      <c r="C78" s="37"/>
      <c r="D78" s="37"/>
      <c r="E78" s="37"/>
      <c r="F78" s="37"/>
      <c r="G78" s="37"/>
      <c r="H78" s="37"/>
      <c r="I78" s="109"/>
      <c r="J78" s="37"/>
      <c r="K78" s="37"/>
      <c r="L78" s="110"/>
      <c r="S78" s="35"/>
      <c r="T78" s="35"/>
      <c r="U78" s="35"/>
      <c r="V78" s="35"/>
      <c r="W78" s="35"/>
      <c r="X78" s="35"/>
      <c r="Y78" s="35"/>
      <c r="Z78" s="35"/>
      <c r="AA78" s="35"/>
      <c r="AB78" s="35"/>
      <c r="AC78" s="35"/>
      <c r="AD78" s="35"/>
      <c r="AE78" s="35"/>
    </row>
    <row r="79" spans="1:31" s="2" customFormat="1" ht="27.95" customHeight="1">
      <c r="A79" s="35"/>
      <c r="B79" s="36"/>
      <c r="C79" s="30" t="s">
        <v>25</v>
      </c>
      <c r="D79" s="37"/>
      <c r="E79" s="37"/>
      <c r="F79" s="28" t="str">
        <f>E15</f>
        <v>SOU a PrŠ Kladno - Vrapice</v>
      </c>
      <c r="G79" s="37"/>
      <c r="H79" s="37"/>
      <c r="I79" s="112" t="s">
        <v>31</v>
      </c>
      <c r="J79" s="33" t="str">
        <f>E21</f>
        <v>ARCHIW studio s.r.o.</v>
      </c>
      <c r="K79" s="37"/>
      <c r="L79" s="110"/>
      <c r="S79" s="35"/>
      <c r="T79" s="35"/>
      <c r="U79" s="35"/>
      <c r="V79" s="35"/>
      <c r="W79" s="35"/>
      <c r="X79" s="35"/>
      <c r="Y79" s="35"/>
      <c r="Z79" s="35"/>
      <c r="AA79" s="35"/>
      <c r="AB79" s="35"/>
      <c r="AC79" s="35"/>
      <c r="AD79" s="35"/>
      <c r="AE79" s="35"/>
    </row>
    <row r="80" spans="1:31" s="2" customFormat="1" ht="15.2" customHeight="1">
      <c r="A80" s="35"/>
      <c r="B80" s="36"/>
      <c r="C80" s="30" t="s">
        <v>29</v>
      </c>
      <c r="D80" s="37"/>
      <c r="E80" s="37"/>
      <c r="F80" s="28" t="str">
        <f>IF(E18="","",E18)</f>
        <v>Vyplň údaj</v>
      </c>
      <c r="G80" s="37"/>
      <c r="H80" s="37"/>
      <c r="I80" s="112" t="s">
        <v>34</v>
      </c>
      <c r="J80" s="33" t="str">
        <f>E24</f>
        <v xml:space="preserve"> </v>
      </c>
      <c r="K80" s="37"/>
      <c r="L80" s="110"/>
      <c r="S80" s="35"/>
      <c r="T80" s="35"/>
      <c r="U80" s="35"/>
      <c r="V80" s="35"/>
      <c r="W80" s="35"/>
      <c r="X80" s="35"/>
      <c r="Y80" s="35"/>
      <c r="Z80" s="35"/>
      <c r="AA80" s="35"/>
      <c r="AB80" s="35"/>
      <c r="AC80" s="35"/>
      <c r="AD80" s="35"/>
      <c r="AE80" s="35"/>
    </row>
    <row r="81" spans="1:65" s="2" customFormat="1" ht="10.35" customHeight="1">
      <c r="A81" s="35"/>
      <c r="B81" s="36"/>
      <c r="C81" s="37"/>
      <c r="D81" s="37"/>
      <c r="E81" s="37"/>
      <c r="F81" s="37"/>
      <c r="G81" s="37"/>
      <c r="H81" s="37"/>
      <c r="I81" s="109"/>
      <c r="J81" s="37"/>
      <c r="K81" s="37"/>
      <c r="L81" s="110"/>
      <c r="S81" s="35"/>
      <c r="T81" s="35"/>
      <c r="U81" s="35"/>
      <c r="V81" s="35"/>
      <c r="W81" s="35"/>
      <c r="X81" s="35"/>
      <c r="Y81" s="35"/>
      <c r="Z81" s="35"/>
      <c r="AA81" s="35"/>
      <c r="AB81" s="35"/>
      <c r="AC81" s="35"/>
      <c r="AD81" s="35"/>
      <c r="AE81" s="35"/>
    </row>
    <row r="82" spans="1:65" s="11" customFormat="1" ht="29.25" customHeight="1">
      <c r="A82" s="160"/>
      <c r="B82" s="161"/>
      <c r="C82" s="162" t="s">
        <v>132</v>
      </c>
      <c r="D82" s="163" t="s">
        <v>57</v>
      </c>
      <c r="E82" s="163" t="s">
        <v>53</v>
      </c>
      <c r="F82" s="163" t="s">
        <v>54</v>
      </c>
      <c r="G82" s="163" t="s">
        <v>133</v>
      </c>
      <c r="H82" s="163" t="s">
        <v>134</v>
      </c>
      <c r="I82" s="164" t="s">
        <v>135</v>
      </c>
      <c r="J82" s="163" t="s">
        <v>103</v>
      </c>
      <c r="K82" s="165" t="s">
        <v>136</v>
      </c>
      <c r="L82" s="166"/>
      <c r="M82" s="69" t="s">
        <v>19</v>
      </c>
      <c r="N82" s="70" t="s">
        <v>42</v>
      </c>
      <c r="O82" s="70" t="s">
        <v>137</v>
      </c>
      <c r="P82" s="70" t="s">
        <v>138</v>
      </c>
      <c r="Q82" s="70" t="s">
        <v>139</v>
      </c>
      <c r="R82" s="70" t="s">
        <v>140</v>
      </c>
      <c r="S82" s="70" t="s">
        <v>141</v>
      </c>
      <c r="T82" s="71" t="s">
        <v>142</v>
      </c>
      <c r="U82" s="160"/>
      <c r="V82" s="160"/>
      <c r="W82" s="160"/>
      <c r="X82" s="160"/>
      <c r="Y82" s="160"/>
      <c r="Z82" s="160"/>
      <c r="AA82" s="160"/>
      <c r="AB82" s="160"/>
      <c r="AC82" s="160"/>
      <c r="AD82" s="160"/>
      <c r="AE82" s="160"/>
    </row>
    <row r="83" spans="1:65" s="2" customFormat="1" ht="22.9" customHeight="1">
      <c r="A83" s="35"/>
      <c r="B83" s="36"/>
      <c r="C83" s="76" t="s">
        <v>143</v>
      </c>
      <c r="D83" s="37"/>
      <c r="E83" s="37"/>
      <c r="F83" s="37"/>
      <c r="G83" s="37"/>
      <c r="H83" s="37"/>
      <c r="I83" s="109"/>
      <c r="J83" s="167">
        <f>BK83</f>
        <v>0</v>
      </c>
      <c r="K83" s="37"/>
      <c r="L83" s="40"/>
      <c r="M83" s="72"/>
      <c r="N83" s="168"/>
      <c r="O83" s="73"/>
      <c r="P83" s="169">
        <f>P84</f>
        <v>0</v>
      </c>
      <c r="Q83" s="73"/>
      <c r="R83" s="169">
        <f>R84</f>
        <v>0</v>
      </c>
      <c r="S83" s="73"/>
      <c r="T83" s="170">
        <f>T84</f>
        <v>0</v>
      </c>
      <c r="U83" s="35"/>
      <c r="V83" s="35"/>
      <c r="W83" s="35"/>
      <c r="X83" s="35"/>
      <c r="Y83" s="35"/>
      <c r="Z83" s="35"/>
      <c r="AA83" s="35"/>
      <c r="AB83" s="35"/>
      <c r="AC83" s="35"/>
      <c r="AD83" s="35"/>
      <c r="AE83" s="35"/>
      <c r="AT83" s="18" t="s">
        <v>71</v>
      </c>
      <c r="AU83" s="18" t="s">
        <v>104</v>
      </c>
      <c r="BK83" s="171">
        <f>BK84</f>
        <v>0</v>
      </c>
    </row>
    <row r="84" spans="1:65" s="12" customFormat="1" ht="25.9" customHeight="1">
      <c r="B84" s="172"/>
      <c r="C84" s="173"/>
      <c r="D84" s="174" t="s">
        <v>71</v>
      </c>
      <c r="E84" s="175" t="s">
        <v>95</v>
      </c>
      <c r="F84" s="175" t="s">
        <v>96</v>
      </c>
      <c r="G84" s="173"/>
      <c r="H84" s="173"/>
      <c r="I84" s="176"/>
      <c r="J84" s="177">
        <f>BK84</f>
        <v>0</v>
      </c>
      <c r="K84" s="173"/>
      <c r="L84" s="178"/>
      <c r="M84" s="179"/>
      <c r="N84" s="180"/>
      <c r="O84" s="180"/>
      <c r="P84" s="181">
        <f>P85+P92+P95</f>
        <v>0</v>
      </c>
      <c r="Q84" s="180"/>
      <c r="R84" s="181">
        <f>R85+R92+R95</f>
        <v>0</v>
      </c>
      <c r="S84" s="180"/>
      <c r="T84" s="182">
        <f>T85+T92+T95</f>
        <v>0</v>
      </c>
      <c r="AR84" s="183" t="s">
        <v>176</v>
      </c>
      <c r="AT84" s="184" t="s">
        <v>71</v>
      </c>
      <c r="AU84" s="184" t="s">
        <v>72</v>
      </c>
      <c r="AY84" s="183" t="s">
        <v>146</v>
      </c>
      <c r="BK84" s="185">
        <f>BK85+BK92+BK95</f>
        <v>0</v>
      </c>
    </row>
    <row r="85" spans="1:65" s="12" customFormat="1" ht="22.9" customHeight="1">
      <c r="B85" s="172"/>
      <c r="C85" s="173"/>
      <c r="D85" s="174" t="s">
        <v>71</v>
      </c>
      <c r="E85" s="186" t="s">
        <v>3048</v>
      </c>
      <c r="F85" s="186" t="s">
        <v>3049</v>
      </c>
      <c r="G85" s="173"/>
      <c r="H85" s="173"/>
      <c r="I85" s="176"/>
      <c r="J85" s="187">
        <f>BK85</f>
        <v>0</v>
      </c>
      <c r="K85" s="173"/>
      <c r="L85" s="178"/>
      <c r="M85" s="179"/>
      <c r="N85" s="180"/>
      <c r="O85" s="180"/>
      <c r="P85" s="181">
        <f>SUM(P86:P91)</f>
        <v>0</v>
      </c>
      <c r="Q85" s="180"/>
      <c r="R85" s="181">
        <f>SUM(R86:R91)</f>
        <v>0</v>
      </c>
      <c r="S85" s="180"/>
      <c r="T85" s="182">
        <f>SUM(T86:T91)</f>
        <v>0</v>
      </c>
      <c r="AR85" s="183" t="s">
        <v>176</v>
      </c>
      <c r="AT85" s="184" t="s">
        <v>71</v>
      </c>
      <c r="AU85" s="184" t="s">
        <v>80</v>
      </c>
      <c r="AY85" s="183" t="s">
        <v>146</v>
      </c>
      <c r="BK85" s="185">
        <f>SUM(BK86:BK91)</f>
        <v>0</v>
      </c>
    </row>
    <row r="86" spans="1:65" s="2" customFormat="1" ht="16.5" customHeight="1">
      <c r="A86" s="35"/>
      <c r="B86" s="36"/>
      <c r="C86" s="188" t="s">
        <v>80</v>
      </c>
      <c r="D86" s="188" t="s">
        <v>148</v>
      </c>
      <c r="E86" s="189" t="s">
        <v>3050</v>
      </c>
      <c r="F86" s="190" t="s">
        <v>3051</v>
      </c>
      <c r="G86" s="191" t="s">
        <v>344</v>
      </c>
      <c r="H86" s="192">
        <v>1</v>
      </c>
      <c r="I86" s="193"/>
      <c r="J86" s="194">
        <f>ROUND(I86*H86,2)</f>
        <v>0</v>
      </c>
      <c r="K86" s="190" t="s">
        <v>3052</v>
      </c>
      <c r="L86" s="40"/>
      <c r="M86" s="195" t="s">
        <v>19</v>
      </c>
      <c r="N86" s="196" t="s">
        <v>43</v>
      </c>
      <c r="O86" s="65"/>
      <c r="P86" s="197">
        <f>O86*H86</f>
        <v>0</v>
      </c>
      <c r="Q86" s="197">
        <v>0</v>
      </c>
      <c r="R86" s="197">
        <f>Q86*H86</f>
        <v>0</v>
      </c>
      <c r="S86" s="197">
        <v>0</v>
      </c>
      <c r="T86" s="198">
        <f>S86*H86</f>
        <v>0</v>
      </c>
      <c r="U86" s="35"/>
      <c r="V86" s="35"/>
      <c r="W86" s="35"/>
      <c r="X86" s="35"/>
      <c r="Y86" s="35"/>
      <c r="Z86" s="35"/>
      <c r="AA86" s="35"/>
      <c r="AB86" s="35"/>
      <c r="AC86" s="35"/>
      <c r="AD86" s="35"/>
      <c r="AE86" s="35"/>
      <c r="AR86" s="199" t="s">
        <v>3053</v>
      </c>
      <c r="AT86" s="199" t="s">
        <v>148</v>
      </c>
      <c r="AU86" s="199" t="s">
        <v>82</v>
      </c>
      <c r="AY86" s="18" t="s">
        <v>146</v>
      </c>
      <c r="BE86" s="200">
        <f>IF(N86="základní",J86,0)</f>
        <v>0</v>
      </c>
      <c r="BF86" s="200">
        <f>IF(N86="snížená",J86,0)</f>
        <v>0</v>
      </c>
      <c r="BG86" s="200">
        <f>IF(N86="zákl. přenesená",J86,0)</f>
        <v>0</v>
      </c>
      <c r="BH86" s="200">
        <f>IF(N86="sníž. přenesená",J86,0)</f>
        <v>0</v>
      </c>
      <c r="BI86" s="200">
        <f>IF(N86="nulová",J86,0)</f>
        <v>0</v>
      </c>
      <c r="BJ86" s="18" t="s">
        <v>80</v>
      </c>
      <c r="BK86" s="200">
        <f>ROUND(I86*H86,2)</f>
        <v>0</v>
      </c>
      <c r="BL86" s="18" t="s">
        <v>3053</v>
      </c>
      <c r="BM86" s="199" t="s">
        <v>3054</v>
      </c>
    </row>
    <row r="87" spans="1:65" s="2" customFormat="1" ht="11.25">
      <c r="A87" s="35"/>
      <c r="B87" s="36"/>
      <c r="C87" s="37"/>
      <c r="D87" s="201" t="s">
        <v>155</v>
      </c>
      <c r="E87" s="37"/>
      <c r="F87" s="202" t="s">
        <v>3051</v>
      </c>
      <c r="G87" s="37"/>
      <c r="H87" s="37"/>
      <c r="I87" s="109"/>
      <c r="J87" s="37"/>
      <c r="K87" s="37"/>
      <c r="L87" s="40"/>
      <c r="M87" s="203"/>
      <c r="N87" s="204"/>
      <c r="O87" s="65"/>
      <c r="P87" s="65"/>
      <c r="Q87" s="65"/>
      <c r="R87" s="65"/>
      <c r="S87" s="65"/>
      <c r="T87" s="66"/>
      <c r="U87" s="35"/>
      <c r="V87" s="35"/>
      <c r="W87" s="35"/>
      <c r="X87" s="35"/>
      <c r="Y87" s="35"/>
      <c r="Z87" s="35"/>
      <c r="AA87" s="35"/>
      <c r="AB87" s="35"/>
      <c r="AC87" s="35"/>
      <c r="AD87" s="35"/>
      <c r="AE87" s="35"/>
      <c r="AT87" s="18" t="s">
        <v>155</v>
      </c>
      <c r="AU87" s="18" t="s">
        <v>82</v>
      </c>
    </row>
    <row r="88" spans="1:65" s="2" customFormat="1" ht="16.5" customHeight="1">
      <c r="A88" s="35"/>
      <c r="B88" s="36"/>
      <c r="C88" s="188" t="s">
        <v>82</v>
      </c>
      <c r="D88" s="188" t="s">
        <v>148</v>
      </c>
      <c r="E88" s="189" t="s">
        <v>3055</v>
      </c>
      <c r="F88" s="190" t="s">
        <v>3056</v>
      </c>
      <c r="G88" s="191" t="s">
        <v>344</v>
      </c>
      <c r="H88" s="192">
        <v>1</v>
      </c>
      <c r="I88" s="193"/>
      <c r="J88" s="194">
        <f>ROUND(I88*H88,2)</f>
        <v>0</v>
      </c>
      <c r="K88" s="190" t="s">
        <v>3052</v>
      </c>
      <c r="L88" s="40"/>
      <c r="M88" s="195" t="s">
        <v>19</v>
      </c>
      <c r="N88" s="196" t="s">
        <v>43</v>
      </c>
      <c r="O88" s="65"/>
      <c r="P88" s="197">
        <f>O88*H88</f>
        <v>0</v>
      </c>
      <c r="Q88" s="197">
        <v>0</v>
      </c>
      <c r="R88" s="197">
        <f>Q88*H88</f>
        <v>0</v>
      </c>
      <c r="S88" s="197">
        <v>0</v>
      </c>
      <c r="T88" s="198">
        <f>S88*H88</f>
        <v>0</v>
      </c>
      <c r="U88" s="35"/>
      <c r="V88" s="35"/>
      <c r="W88" s="35"/>
      <c r="X88" s="35"/>
      <c r="Y88" s="35"/>
      <c r="Z88" s="35"/>
      <c r="AA88" s="35"/>
      <c r="AB88" s="35"/>
      <c r="AC88" s="35"/>
      <c r="AD88" s="35"/>
      <c r="AE88" s="35"/>
      <c r="AR88" s="199" t="s">
        <v>3053</v>
      </c>
      <c r="AT88" s="199" t="s">
        <v>148</v>
      </c>
      <c r="AU88" s="199" t="s">
        <v>82</v>
      </c>
      <c r="AY88" s="18" t="s">
        <v>146</v>
      </c>
      <c r="BE88" s="200">
        <f>IF(N88="základní",J88,0)</f>
        <v>0</v>
      </c>
      <c r="BF88" s="200">
        <f>IF(N88="snížená",J88,0)</f>
        <v>0</v>
      </c>
      <c r="BG88" s="200">
        <f>IF(N88="zákl. přenesená",J88,0)</f>
        <v>0</v>
      </c>
      <c r="BH88" s="200">
        <f>IF(N88="sníž. přenesená",J88,0)</f>
        <v>0</v>
      </c>
      <c r="BI88" s="200">
        <f>IF(N88="nulová",J88,0)</f>
        <v>0</v>
      </c>
      <c r="BJ88" s="18" t="s">
        <v>80</v>
      </c>
      <c r="BK88" s="200">
        <f>ROUND(I88*H88,2)</f>
        <v>0</v>
      </c>
      <c r="BL88" s="18" t="s">
        <v>3053</v>
      </c>
      <c r="BM88" s="199" t="s">
        <v>3057</v>
      </c>
    </row>
    <row r="89" spans="1:65" s="2" customFormat="1" ht="11.25">
      <c r="A89" s="35"/>
      <c r="B89" s="36"/>
      <c r="C89" s="37"/>
      <c r="D89" s="201" t="s">
        <v>155</v>
      </c>
      <c r="E89" s="37"/>
      <c r="F89" s="202" t="s">
        <v>3056</v>
      </c>
      <c r="G89" s="37"/>
      <c r="H89" s="37"/>
      <c r="I89" s="109"/>
      <c r="J89" s="37"/>
      <c r="K89" s="37"/>
      <c r="L89" s="40"/>
      <c r="M89" s="203"/>
      <c r="N89" s="204"/>
      <c r="O89" s="65"/>
      <c r="P89" s="65"/>
      <c r="Q89" s="65"/>
      <c r="R89" s="65"/>
      <c r="S89" s="65"/>
      <c r="T89" s="66"/>
      <c r="U89" s="35"/>
      <c r="V89" s="35"/>
      <c r="W89" s="35"/>
      <c r="X89" s="35"/>
      <c r="Y89" s="35"/>
      <c r="Z89" s="35"/>
      <c r="AA89" s="35"/>
      <c r="AB89" s="35"/>
      <c r="AC89" s="35"/>
      <c r="AD89" s="35"/>
      <c r="AE89" s="35"/>
      <c r="AT89" s="18" t="s">
        <v>155</v>
      </c>
      <c r="AU89" s="18" t="s">
        <v>82</v>
      </c>
    </row>
    <row r="90" spans="1:65" s="2" customFormat="1" ht="16.5" customHeight="1">
      <c r="A90" s="35"/>
      <c r="B90" s="36"/>
      <c r="C90" s="188" t="s">
        <v>164</v>
      </c>
      <c r="D90" s="188" t="s">
        <v>148</v>
      </c>
      <c r="E90" s="189" t="s">
        <v>3058</v>
      </c>
      <c r="F90" s="190" t="s">
        <v>3059</v>
      </c>
      <c r="G90" s="191" t="s">
        <v>344</v>
      </c>
      <c r="H90" s="192">
        <v>1</v>
      </c>
      <c r="I90" s="193"/>
      <c r="J90" s="194">
        <f>ROUND(I90*H90,2)</f>
        <v>0</v>
      </c>
      <c r="K90" s="190" t="s">
        <v>3052</v>
      </c>
      <c r="L90" s="40"/>
      <c r="M90" s="195" t="s">
        <v>19</v>
      </c>
      <c r="N90" s="196" t="s">
        <v>43</v>
      </c>
      <c r="O90" s="65"/>
      <c r="P90" s="197">
        <f>O90*H90</f>
        <v>0</v>
      </c>
      <c r="Q90" s="197">
        <v>0</v>
      </c>
      <c r="R90" s="197">
        <f>Q90*H90</f>
        <v>0</v>
      </c>
      <c r="S90" s="197">
        <v>0</v>
      </c>
      <c r="T90" s="198">
        <f>S90*H90</f>
        <v>0</v>
      </c>
      <c r="U90" s="35"/>
      <c r="V90" s="35"/>
      <c r="W90" s="35"/>
      <c r="X90" s="35"/>
      <c r="Y90" s="35"/>
      <c r="Z90" s="35"/>
      <c r="AA90" s="35"/>
      <c r="AB90" s="35"/>
      <c r="AC90" s="35"/>
      <c r="AD90" s="35"/>
      <c r="AE90" s="35"/>
      <c r="AR90" s="199" t="s">
        <v>3053</v>
      </c>
      <c r="AT90" s="199" t="s">
        <v>148</v>
      </c>
      <c r="AU90" s="199" t="s">
        <v>82</v>
      </c>
      <c r="AY90" s="18" t="s">
        <v>146</v>
      </c>
      <c r="BE90" s="200">
        <f>IF(N90="základní",J90,0)</f>
        <v>0</v>
      </c>
      <c r="BF90" s="200">
        <f>IF(N90="snížená",J90,0)</f>
        <v>0</v>
      </c>
      <c r="BG90" s="200">
        <f>IF(N90="zákl. přenesená",J90,0)</f>
        <v>0</v>
      </c>
      <c r="BH90" s="200">
        <f>IF(N90="sníž. přenesená",J90,0)</f>
        <v>0</v>
      </c>
      <c r="BI90" s="200">
        <f>IF(N90="nulová",J90,0)</f>
        <v>0</v>
      </c>
      <c r="BJ90" s="18" t="s">
        <v>80</v>
      </c>
      <c r="BK90" s="200">
        <f>ROUND(I90*H90,2)</f>
        <v>0</v>
      </c>
      <c r="BL90" s="18" t="s">
        <v>3053</v>
      </c>
      <c r="BM90" s="199" t="s">
        <v>3060</v>
      </c>
    </row>
    <row r="91" spans="1:65" s="2" customFormat="1" ht="11.25">
      <c r="A91" s="35"/>
      <c r="B91" s="36"/>
      <c r="C91" s="37"/>
      <c r="D91" s="201" t="s">
        <v>155</v>
      </c>
      <c r="E91" s="37"/>
      <c r="F91" s="202" t="s">
        <v>3061</v>
      </c>
      <c r="G91" s="37"/>
      <c r="H91" s="37"/>
      <c r="I91" s="109"/>
      <c r="J91" s="37"/>
      <c r="K91" s="37"/>
      <c r="L91" s="40"/>
      <c r="M91" s="203"/>
      <c r="N91" s="204"/>
      <c r="O91" s="65"/>
      <c r="P91" s="65"/>
      <c r="Q91" s="65"/>
      <c r="R91" s="65"/>
      <c r="S91" s="65"/>
      <c r="T91" s="66"/>
      <c r="U91" s="35"/>
      <c r="V91" s="35"/>
      <c r="W91" s="35"/>
      <c r="X91" s="35"/>
      <c r="Y91" s="35"/>
      <c r="Z91" s="35"/>
      <c r="AA91" s="35"/>
      <c r="AB91" s="35"/>
      <c r="AC91" s="35"/>
      <c r="AD91" s="35"/>
      <c r="AE91" s="35"/>
      <c r="AT91" s="18" t="s">
        <v>155</v>
      </c>
      <c r="AU91" s="18" t="s">
        <v>82</v>
      </c>
    </row>
    <row r="92" spans="1:65" s="12" customFormat="1" ht="22.9" customHeight="1">
      <c r="B92" s="172"/>
      <c r="C92" s="173"/>
      <c r="D92" s="174" t="s">
        <v>71</v>
      </c>
      <c r="E92" s="186" t="s">
        <v>3062</v>
      </c>
      <c r="F92" s="186" t="s">
        <v>3063</v>
      </c>
      <c r="G92" s="173"/>
      <c r="H92" s="173"/>
      <c r="I92" s="176"/>
      <c r="J92" s="187">
        <f>BK92</f>
        <v>0</v>
      </c>
      <c r="K92" s="173"/>
      <c r="L92" s="178"/>
      <c r="M92" s="179"/>
      <c r="N92" s="180"/>
      <c r="O92" s="180"/>
      <c r="P92" s="181">
        <f>SUM(P93:P94)</f>
        <v>0</v>
      </c>
      <c r="Q92" s="180"/>
      <c r="R92" s="181">
        <f>SUM(R93:R94)</f>
        <v>0</v>
      </c>
      <c r="S92" s="180"/>
      <c r="T92" s="182">
        <f>SUM(T93:T94)</f>
        <v>0</v>
      </c>
      <c r="AR92" s="183" t="s">
        <v>176</v>
      </c>
      <c r="AT92" s="184" t="s">
        <v>71</v>
      </c>
      <c r="AU92" s="184" t="s">
        <v>80</v>
      </c>
      <c r="AY92" s="183" t="s">
        <v>146</v>
      </c>
      <c r="BK92" s="185">
        <f>SUM(BK93:BK94)</f>
        <v>0</v>
      </c>
    </row>
    <row r="93" spans="1:65" s="2" customFormat="1" ht="16.5" customHeight="1">
      <c r="A93" s="35"/>
      <c r="B93" s="36"/>
      <c r="C93" s="188" t="s">
        <v>153</v>
      </c>
      <c r="D93" s="188" t="s">
        <v>148</v>
      </c>
      <c r="E93" s="189" t="s">
        <v>3064</v>
      </c>
      <c r="F93" s="190" t="s">
        <v>3063</v>
      </c>
      <c r="G93" s="191" t="s">
        <v>344</v>
      </c>
      <c r="H93" s="192">
        <v>1</v>
      </c>
      <c r="I93" s="193"/>
      <c r="J93" s="194">
        <f>ROUND(I93*H93,2)</f>
        <v>0</v>
      </c>
      <c r="K93" s="190" t="s">
        <v>3052</v>
      </c>
      <c r="L93" s="40"/>
      <c r="M93" s="195" t="s">
        <v>19</v>
      </c>
      <c r="N93" s="196" t="s">
        <v>43</v>
      </c>
      <c r="O93" s="65"/>
      <c r="P93" s="197">
        <f>O93*H93</f>
        <v>0</v>
      </c>
      <c r="Q93" s="197">
        <v>0</v>
      </c>
      <c r="R93" s="197">
        <f>Q93*H93</f>
        <v>0</v>
      </c>
      <c r="S93" s="197">
        <v>0</v>
      </c>
      <c r="T93" s="198">
        <f>S93*H93</f>
        <v>0</v>
      </c>
      <c r="U93" s="35"/>
      <c r="V93" s="35"/>
      <c r="W93" s="35"/>
      <c r="X93" s="35"/>
      <c r="Y93" s="35"/>
      <c r="Z93" s="35"/>
      <c r="AA93" s="35"/>
      <c r="AB93" s="35"/>
      <c r="AC93" s="35"/>
      <c r="AD93" s="35"/>
      <c r="AE93" s="35"/>
      <c r="AR93" s="199" t="s">
        <v>3053</v>
      </c>
      <c r="AT93" s="199" t="s">
        <v>148</v>
      </c>
      <c r="AU93" s="199" t="s">
        <v>82</v>
      </c>
      <c r="AY93" s="18" t="s">
        <v>146</v>
      </c>
      <c r="BE93" s="200">
        <f>IF(N93="základní",J93,0)</f>
        <v>0</v>
      </c>
      <c r="BF93" s="200">
        <f>IF(N93="snížená",J93,0)</f>
        <v>0</v>
      </c>
      <c r="BG93" s="200">
        <f>IF(N93="zákl. přenesená",J93,0)</f>
        <v>0</v>
      </c>
      <c r="BH93" s="200">
        <f>IF(N93="sníž. přenesená",J93,0)</f>
        <v>0</v>
      </c>
      <c r="BI93" s="200">
        <f>IF(N93="nulová",J93,0)</f>
        <v>0</v>
      </c>
      <c r="BJ93" s="18" t="s">
        <v>80</v>
      </c>
      <c r="BK93" s="200">
        <f>ROUND(I93*H93,2)</f>
        <v>0</v>
      </c>
      <c r="BL93" s="18" t="s">
        <v>3053</v>
      </c>
      <c r="BM93" s="199" t="s">
        <v>3065</v>
      </c>
    </row>
    <row r="94" spans="1:65" s="2" customFormat="1" ht="11.25">
      <c r="A94" s="35"/>
      <c r="B94" s="36"/>
      <c r="C94" s="37"/>
      <c r="D94" s="201" t="s">
        <v>155</v>
      </c>
      <c r="E94" s="37"/>
      <c r="F94" s="202" t="s">
        <v>3066</v>
      </c>
      <c r="G94" s="37"/>
      <c r="H94" s="37"/>
      <c r="I94" s="109"/>
      <c r="J94" s="37"/>
      <c r="K94" s="37"/>
      <c r="L94" s="40"/>
      <c r="M94" s="203"/>
      <c r="N94" s="204"/>
      <c r="O94" s="65"/>
      <c r="P94" s="65"/>
      <c r="Q94" s="65"/>
      <c r="R94" s="65"/>
      <c r="S94" s="65"/>
      <c r="T94" s="66"/>
      <c r="U94" s="35"/>
      <c r="V94" s="35"/>
      <c r="W94" s="35"/>
      <c r="X94" s="35"/>
      <c r="Y94" s="35"/>
      <c r="Z94" s="35"/>
      <c r="AA94" s="35"/>
      <c r="AB94" s="35"/>
      <c r="AC94" s="35"/>
      <c r="AD94" s="35"/>
      <c r="AE94" s="35"/>
      <c r="AT94" s="18" t="s">
        <v>155</v>
      </c>
      <c r="AU94" s="18" t="s">
        <v>82</v>
      </c>
    </row>
    <row r="95" spans="1:65" s="12" customFormat="1" ht="22.9" customHeight="1">
      <c r="B95" s="172"/>
      <c r="C95" s="173"/>
      <c r="D95" s="174" t="s">
        <v>71</v>
      </c>
      <c r="E95" s="186" t="s">
        <v>3067</v>
      </c>
      <c r="F95" s="186" t="s">
        <v>3068</v>
      </c>
      <c r="G95" s="173"/>
      <c r="H95" s="173"/>
      <c r="I95" s="176"/>
      <c r="J95" s="187">
        <f>BK95</f>
        <v>0</v>
      </c>
      <c r="K95" s="173"/>
      <c r="L95" s="178"/>
      <c r="M95" s="179"/>
      <c r="N95" s="180"/>
      <c r="O95" s="180"/>
      <c r="P95" s="181">
        <f>SUM(P96:P97)</f>
        <v>0</v>
      </c>
      <c r="Q95" s="180"/>
      <c r="R95" s="181">
        <f>SUM(R96:R97)</f>
        <v>0</v>
      </c>
      <c r="S95" s="180"/>
      <c r="T95" s="182">
        <f>SUM(T96:T97)</f>
        <v>0</v>
      </c>
      <c r="AR95" s="183" t="s">
        <v>176</v>
      </c>
      <c r="AT95" s="184" t="s">
        <v>71</v>
      </c>
      <c r="AU95" s="184" t="s">
        <v>80</v>
      </c>
      <c r="AY95" s="183" t="s">
        <v>146</v>
      </c>
      <c r="BK95" s="185">
        <f>SUM(BK96:BK97)</f>
        <v>0</v>
      </c>
    </row>
    <row r="96" spans="1:65" s="2" customFormat="1" ht="24" customHeight="1">
      <c r="A96" s="35"/>
      <c r="B96" s="36"/>
      <c r="C96" s="188" t="s">
        <v>176</v>
      </c>
      <c r="D96" s="188" t="s">
        <v>148</v>
      </c>
      <c r="E96" s="189" t="s">
        <v>3069</v>
      </c>
      <c r="F96" s="190" t="s">
        <v>3070</v>
      </c>
      <c r="G96" s="191" t="s">
        <v>344</v>
      </c>
      <c r="H96" s="192">
        <v>1</v>
      </c>
      <c r="I96" s="193"/>
      <c r="J96" s="194">
        <f>ROUND(I96*H96,2)</f>
        <v>0</v>
      </c>
      <c r="K96" s="190" t="s">
        <v>3052</v>
      </c>
      <c r="L96" s="40"/>
      <c r="M96" s="195" t="s">
        <v>19</v>
      </c>
      <c r="N96" s="196" t="s">
        <v>43</v>
      </c>
      <c r="O96" s="65"/>
      <c r="P96" s="197">
        <f>O96*H96</f>
        <v>0</v>
      </c>
      <c r="Q96" s="197">
        <v>0</v>
      </c>
      <c r="R96" s="197">
        <f>Q96*H96</f>
        <v>0</v>
      </c>
      <c r="S96" s="197">
        <v>0</v>
      </c>
      <c r="T96" s="198">
        <f>S96*H96</f>
        <v>0</v>
      </c>
      <c r="U96" s="35"/>
      <c r="V96" s="35"/>
      <c r="W96" s="35"/>
      <c r="X96" s="35"/>
      <c r="Y96" s="35"/>
      <c r="Z96" s="35"/>
      <c r="AA96" s="35"/>
      <c r="AB96" s="35"/>
      <c r="AC96" s="35"/>
      <c r="AD96" s="35"/>
      <c r="AE96" s="35"/>
      <c r="AR96" s="199" t="s">
        <v>3053</v>
      </c>
      <c r="AT96" s="199" t="s">
        <v>148</v>
      </c>
      <c r="AU96" s="199" t="s">
        <v>82</v>
      </c>
      <c r="AY96" s="18" t="s">
        <v>146</v>
      </c>
      <c r="BE96" s="200">
        <f>IF(N96="základní",J96,0)</f>
        <v>0</v>
      </c>
      <c r="BF96" s="200">
        <f>IF(N96="snížená",J96,0)</f>
        <v>0</v>
      </c>
      <c r="BG96" s="200">
        <f>IF(N96="zákl. přenesená",J96,0)</f>
        <v>0</v>
      </c>
      <c r="BH96" s="200">
        <f>IF(N96="sníž. přenesená",J96,0)</f>
        <v>0</v>
      </c>
      <c r="BI96" s="200">
        <f>IF(N96="nulová",J96,0)</f>
        <v>0</v>
      </c>
      <c r="BJ96" s="18" t="s">
        <v>80</v>
      </c>
      <c r="BK96" s="200">
        <f>ROUND(I96*H96,2)</f>
        <v>0</v>
      </c>
      <c r="BL96" s="18" t="s">
        <v>3053</v>
      </c>
      <c r="BM96" s="199" t="s">
        <v>3071</v>
      </c>
    </row>
    <row r="97" spans="1:47" s="2" customFormat="1" ht="11.25">
      <c r="A97" s="35"/>
      <c r="B97" s="36"/>
      <c r="C97" s="37"/>
      <c r="D97" s="201" t="s">
        <v>155</v>
      </c>
      <c r="E97" s="37"/>
      <c r="F97" s="202" t="s">
        <v>3070</v>
      </c>
      <c r="G97" s="37"/>
      <c r="H97" s="37"/>
      <c r="I97" s="109"/>
      <c r="J97" s="37"/>
      <c r="K97" s="37"/>
      <c r="L97" s="40"/>
      <c r="M97" s="238"/>
      <c r="N97" s="239"/>
      <c r="O97" s="240"/>
      <c r="P97" s="240"/>
      <c r="Q97" s="240"/>
      <c r="R97" s="240"/>
      <c r="S97" s="240"/>
      <c r="T97" s="241"/>
      <c r="U97" s="35"/>
      <c r="V97" s="35"/>
      <c r="W97" s="35"/>
      <c r="X97" s="35"/>
      <c r="Y97" s="35"/>
      <c r="Z97" s="35"/>
      <c r="AA97" s="35"/>
      <c r="AB97" s="35"/>
      <c r="AC97" s="35"/>
      <c r="AD97" s="35"/>
      <c r="AE97" s="35"/>
      <c r="AT97" s="18" t="s">
        <v>155</v>
      </c>
      <c r="AU97" s="18" t="s">
        <v>82</v>
      </c>
    </row>
    <row r="98" spans="1:47" s="2" customFormat="1" ht="6.95" customHeight="1">
      <c r="A98" s="35"/>
      <c r="B98" s="48"/>
      <c r="C98" s="49"/>
      <c r="D98" s="49"/>
      <c r="E98" s="49"/>
      <c r="F98" s="49"/>
      <c r="G98" s="49"/>
      <c r="H98" s="49"/>
      <c r="I98" s="137"/>
      <c r="J98" s="49"/>
      <c r="K98" s="49"/>
      <c r="L98" s="40"/>
      <c r="M98" s="35"/>
      <c r="O98" s="35"/>
      <c r="P98" s="35"/>
      <c r="Q98" s="35"/>
      <c r="R98" s="35"/>
      <c r="S98" s="35"/>
      <c r="T98" s="35"/>
      <c r="U98" s="35"/>
      <c r="V98" s="35"/>
      <c r="W98" s="35"/>
      <c r="X98" s="35"/>
      <c r="Y98" s="35"/>
      <c r="Z98" s="35"/>
      <c r="AA98" s="35"/>
      <c r="AB98" s="35"/>
      <c r="AC98" s="35"/>
      <c r="AD98" s="35"/>
      <c r="AE98" s="35"/>
    </row>
  </sheetData>
  <sheetProtection algorithmName="SHA-512" hashValue="Wpg8NaF4WGUVJbwmlYcXIxmFpn0Z7mmXkq9vvE3+XQARQP+7bp4U1HAxfOpN/5QHow/wS44DKBQYycwonqAldw==" saltValue="n4P3a4lRF4N+3CV8XT1p+WEJvAuvv0wY3yAuZRKszUDQd6X84Dx6FhFeDghsk0qAPzn3UkDcofOn1cRHAzxg5w==" spinCount="100000" sheet="1" objects="1" scenarios="1" formatColumns="0" formatRows="0" autoFilter="0"/>
  <autoFilter ref="C82:K97" xr:uid="{00000000-0009-0000-0000-000006000000}"/>
  <mergeCells count="9">
    <mergeCell ref="E50:H50"/>
    <mergeCell ref="E73:H73"/>
    <mergeCell ref="E75:H75"/>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K218"/>
  <sheetViews>
    <sheetView showGridLines="0" zoomScale="110" zoomScaleNormal="110" workbookViewId="0"/>
  </sheetViews>
  <sheetFormatPr defaultRowHeight="11.25"/>
  <cols>
    <col min="1" max="1" width="8.33203125" style="254" customWidth="1"/>
    <col min="2" max="2" width="1.6640625" style="254" customWidth="1"/>
    <col min="3" max="4" width="5" style="254" customWidth="1"/>
    <col min="5" max="5" width="11.6640625" style="254" customWidth="1"/>
    <col min="6" max="6" width="9.1640625" style="254" customWidth="1"/>
    <col min="7" max="7" width="5" style="254" customWidth="1"/>
    <col min="8" max="8" width="77.83203125" style="254" customWidth="1"/>
    <col min="9" max="10" width="20" style="254" customWidth="1"/>
    <col min="11" max="11" width="1.6640625" style="254" customWidth="1"/>
  </cols>
  <sheetData>
    <row r="1" spans="2:11" s="1" customFormat="1" ht="37.5" customHeight="1"/>
    <row r="2" spans="2:11" s="1" customFormat="1" ht="7.5" customHeight="1">
      <c r="B2" s="255"/>
      <c r="C2" s="256"/>
      <c r="D2" s="256"/>
      <c r="E2" s="256"/>
      <c r="F2" s="256"/>
      <c r="G2" s="256"/>
      <c r="H2" s="256"/>
      <c r="I2" s="256"/>
      <c r="J2" s="256"/>
      <c r="K2" s="257"/>
    </row>
    <row r="3" spans="2:11" s="16" customFormat="1" ht="45" customHeight="1">
      <c r="B3" s="258"/>
      <c r="C3" s="385" t="s">
        <v>3072</v>
      </c>
      <c r="D3" s="385"/>
      <c r="E3" s="385"/>
      <c r="F3" s="385"/>
      <c r="G3" s="385"/>
      <c r="H3" s="385"/>
      <c r="I3" s="385"/>
      <c r="J3" s="385"/>
      <c r="K3" s="259"/>
    </row>
    <row r="4" spans="2:11" s="1" customFormat="1" ht="25.5" customHeight="1">
      <c r="B4" s="260"/>
      <c r="C4" s="389" t="s">
        <v>3073</v>
      </c>
      <c r="D4" s="389"/>
      <c r="E4" s="389"/>
      <c r="F4" s="389"/>
      <c r="G4" s="389"/>
      <c r="H4" s="389"/>
      <c r="I4" s="389"/>
      <c r="J4" s="389"/>
      <c r="K4" s="261"/>
    </row>
    <row r="5" spans="2:11" s="1" customFormat="1" ht="5.25" customHeight="1">
      <c r="B5" s="260"/>
      <c r="C5" s="262"/>
      <c r="D5" s="262"/>
      <c r="E5" s="262"/>
      <c r="F5" s="262"/>
      <c r="G5" s="262"/>
      <c r="H5" s="262"/>
      <c r="I5" s="262"/>
      <c r="J5" s="262"/>
      <c r="K5" s="261"/>
    </row>
    <row r="6" spans="2:11" s="1" customFormat="1" ht="15" customHeight="1">
      <c r="B6" s="260"/>
      <c r="C6" s="387" t="s">
        <v>3074</v>
      </c>
      <c r="D6" s="387"/>
      <c r="E6" s="387"/>
      <c r="F6" s="387"/>
      <c r="G6" s="387"/>
      <c r="H6" s="387"/>
      <c r="I6" s="387"/>
      <c r="J6" s="387"/>
      <c r="K6" s="261"/>
    </row>
    <row r="7" spans="2:11" s="1" customFormat="1" ht="15" customHeight="1">
      <c r="B7" s="264"/>
      <c r="C7" s="387" t="s">
        <v>3075</v>
      </c>
      <c r="D7" s="387"/>
      <c r="E7" s="387"/>
      <c r="F7" s="387"/>
      <c r="G7" s="387"/>
      <c r="H7" s="387"/>
      <c r="I7" s="387"/>
      <c r="J7" s="387"/>
      <c r="K7" s="261"/>
    </row>
    <row r="8" spans="2:11" s="1" customFormat="1" ht="12.75" customHeight="1">
      <c r="B8" s="264"/>
      <c r="C8" s="263"/>
      <c r="D8" s="263"/>
      <c r="E8" s="263"/>
      <c r="F8" s="263"/>
      <c r="G8" s="263"/>
      <c r="H8" s="263"/>
      <c r="I8" s="263"/>
      <c r="J8" s="263"/>
      <c r="K8" s="261"/>
    </row>
    <row r="9" spans="2:11" s="1" customFormat="1" ht="15" customHeight="1">
      <c r="B9" s="264"/>
      <c r="C9" s="387" t="s">
        <v>3076</v>
      </c>
      <c r="D9" s="387"/>
      <c r="E9" s="387"/>
      <c r="F9" s="387"/>
      <c r="G9" s="387"/>
      <c r="H9" s="387"/>
      <c r="I9" s="387"/>
      <c r="J9" s="387"/>
      <c r="K9" s="261"/>
    </row>
    <row r="10" spans="2:11" s="1" customFormat="1" ht="15" customHeight="1">
      <c r="B10" s="264"/>
      <c r="C10" s="263"/>
      <c r="D10" s="387" t="s">
        <v>3077</v>
      </c>
      <c r="E10" s="387"/>
      <c r="F10" s="387"/>
      <c r="G10" s="387"/>
      <c r="H10" s="387"/>
      <c r="I10" s="387"/>
      <c r="J10" s="387"/>
      <c r="K10" s="261"/>
    </row>
    <row r="11" spans="2:11" s="1" customFormat="1" ht="15" customHeight="1">
      <c r="B11" s="264"/>
      <c r="C11" s="265"/>
      <c r="D11" s="387" t="s">
        <v>3078</v>
      </c>
      <c r="E11" s="387"/>
      <c r="F11" s="387"/>
      <c r="G11" s="387"/>
      <c r="H11" s="387"/>
      <c r="I11" s="387"/>
      <c r="J11" s="387"/>
      <c r="K11" s="261"/>
    </row>
    <row r="12" spans="2:11" s="1" customFormat="1" ht="15" customHeight="1">
      <c r="B12" s="264"/>
      <c r="C12" s="265"/>
      <c r="D12" s="263"/>
      <c r="E12" s="263"/>
      <c r="F12" s="263"/>
      <c r="G12" s="263"/>
      <c r="H12" s="263"/>
      <c r="I12" s="263"/>
      <c r="J12" s="263"/>
      <c r="K12" s="261"/>
    </row>
    <row r="13" spans="2:11" s="1" customFormat="1" ht="15" customHeight="1">
      <c r="B13" s="264"/>
      <c r="C13" s="265"/>
      <c r="D13" s="266" t="s">
        <v>3079</v>
      </c>
      <c r="E13" s="263"/>
      <c r="F13" s="263"/>
      <c r="G13" s="263"/>
      <c r="H13" s="263"/>
      <c r="I13" s="263"/>
      <c r="J13" s="263"/>
      <c r="K13" s="261"/>
    </row>
    <row r="14" spans="2:11" s="1" customFormat="1" ht="12.75" customHeight="1">
      <c r="B14" s="264"/>
      <c r="C14" s="265"/>
      <c r="D14" s="265"/>
      <c r="E14" s="265"/>
      <c r="F14" s="265"/>
      <c r="G14" s="265"/>
      <c r="H14" s="265"/>
      <c r="I14" s="265"/>
      <c r="J14" s="265"/>
      <c r="K14" s="261"/>
    </row>
    <row r="15" spans="2:11" s="1" customFormat="1" ht="15" customHeight="1">
      <c r="B15" s="264"/>
      <c r="C15" s="265"/>
      <c r="D15" s="387" t="s">
        <v>3080</v>
      </c>
      <c r="E15" s="387"/>
      <c r="F15" s="387"/>
      <c r="G15" s="387"/>
      <c r="H15" s="387"/>
      <c r="I15" s="387"/>
      <c r="J15" s="387"/>
      <c r="K15" s="261"/>
    </row>
    <row r="16" spans="2:11" s="1" customFormat="1" ht="15" customHeight="1">
      <c r="B16" s="264"/>
      <c r="C16" s="265"/>
      <c r="D16" s="387" t="s">
        <v>3081</v>
      </c>
      <c r="E16" s="387"/>
      <c r="F16" s="387"/>
      <c r="G16" s="387"/>
      <c r="H16" s="387"/>
      <c r="I16" s="387"/>
      <c r="J16" s="387"/>
      <c r="K16" s="261"/>
    </row>
    <row r="17" spans="2:11" s="1" customFormat="1" ht="15" customHeight="1">
      <c r="B17" s="264"/>
      <c r="C17" s="265"/>
      <c r="D17" s="387" t="s">
        <v>3082</v>
      </c>
      <c r="E17" s="387"/>
      <c r="F17" s="387"/>
      <c r="G17" s="387"/>
      <c r="H17" s="387"/>
      <c r="I17" s="387"/>
      <c r="J17" s="387"/>
      <c r="K17" s="261"/>
    </row>
    <row r="18" spans="2:11" s="1" customFormat="1" ht="15" customHeight="1">
      <c r="B18" s="264"/>
      <c r="C18" s="265"/>
      <c r="D18" s="265"/>
      <c r="E18" s="267" t="s">
        <v>79</v>
      </c>
      <c r="F18" s="387" t="s">
        <v>3083</v>
      </c>
      <c r="G18" s="387"/>
      <c r="H18" s="387"/>
      <c r="I18" s="387"/>
      <c r="J18" s="387"/>
      <c r="K18" s="261"/>
    </row>
    <row r="19" spans="2:11" s="1" customFormat="1" ht="15" customHeight="1">
      <c r="B19" s="264"/>
      <c r="C19" s="265"/>
      <c r="D19" s="265"/>
      <c r="E19" s="267" t="s">
        <v>3084</v>
      </c>
      <c r="F19" s="387" t="s">
        <v>3085</v>
      </c>
      <c r="G19" s="387"/>
      <c r="H19" s="387"/>
      <c r="I19" s="387"/>
      <c r="J19" s="387"/>
      <c r="K19" s="261"/>
    </row>
    <row r="20" spans="2:11" s="1" customFormat="1" ht="15" customHeight="1">
      <c r="B20" s="264"/>
      <c r="C20" s="265"/>
      <c r="D20" s="265"/>
      <c r="E20" s="267" t="s">
        <v>3086</v>
      </c>
      <c r="F20" s="387" t="s">
        <v>3087</v>
      </c>
      <c r="G20" s="387"/>
      <c r="H20" s="387"/>
      <c r="I20" s="387"/>
      <c r="J20" s="387"/>
      <c r="K20" s="261"/>
    </row>
    <row r="21" spans="2:11" s="1" customFormat="1" ht="15" customHeight="1">
      <c r="B21" s="264"/>
      <c r="C21" s="265"/>
      <c r="D21" s="265"/>
      <c r="E21" s="267" t="s">
        <v>3088</v>
      </c>
      <c r="F21" s="387" t="s">
        <v>3089</v>
      </c>
      <c r="G21" s="387"/>
      <c r="H21" s="387"/>
      <c r="I21" s="387"/>
      <c r="J21" s="387"/>
      <c r="K21" s="261"/>
    </row>
    <row r="22" spans="2:11" s="1" customFormat="1" ht="15" customHeight="1">
      <c r="B22" s="264"/>
      <c r="C22" s="265"/>
      <c r="D22" s="265"/>
      <c r="E22" s="267" t="s">
        <v>2036</v>
      </c>
      <c r="F22" s="387" t="s">
        <v>2037</v>
      </c>
      <c r="G22" s="387"/>
      <c r="H22" s="387"/>
      <c r="I22" s="387"/>
      <c r="J22" s="387"/>
      <c r="K22" s="261"/>
    </row>
    <row r="23" spans="2:11" s="1" customFormat="1" ht="15" customHeight="1">
      <c r="B23" s="264"/>
      <c r="C23" s="265"/>
      <c r="D23" s="265"/>
      <c r="E23" s="267" t="s">
        <v>3090</v>
      </c>
      <c r="F23" s="387" t="s">
        <v>3091</v>
      </c>
      <c r="G23" s="387"/>
      <c r="H23" s="387"/>
      <c r="I23" s="387"/>
      <c r="J23" s="387"/>
      <c r="K23" s="261"/>
    </row>
    <row r="24" spans="2:11" s="1" customFormat="1" ht="12.75" customHeight="1">
      <c r="B24" s="264"/>
      <c r="C24" s="265"/>
      <c r="D24" s="265"/>
      <c r="E24" s="265"/>
      <c r="F24" s="265"/>
      <c r="G24" s="265"/>
      <c r="H24" s="265"/>
      <c r="I24" s="265"/>
      <c r="J24" s="265"/>
      <c r="K24" s="261"/>
    </row>
    <row r="25" spans="2:11" s="1" customFormat="1" ht="15" customHeight="1">
      <c r="B25" s="264"/>
      <c r="C25" s="387" t="s">
        <v>3092</v>
      </c>
      <c r="D25" s="387"/>
      <c r="E25" s="387"/>
      <c r="F25" s="387"/>
      <c r="G25" s="387"/>
      <c r="H25" s="387"/>
      <c r="I25" s="387"/>
      <c r="J25" s="387"/>
      <c r="K25" s="261"/>
    </row>
    <row r="26" spans="2:11" s="1" customFormat="1" ht="15" customHeight="1">
      <c r="B26" s="264"/>
      <c r="C26" s="387" t="s">
        <v>3093</v>
      </c>
      <c r="D26" s="387"/>
      <c r="E26" s="387"/>
      <c r="F26" s="387"/>
      <c r="G26" s="387"/>
      <c r="H26" s="387"/>
      <c r="I26" s="387"/>
      <c r="J26" s="387"/>
      <c r="K26" s="261"/>
    </row>
    <row r="27" spans="2:11" s="1" customFormat="1" ht="15" customHeight="1">
      <c r="B27" s="264"/>
      <c r="C27" s="263"/>
      <c r="D27" s="387" t="s">
        <v>3094</v>
      </c>
      <c r="E27" s="387"/>
      <c r="F27" s="387"/>
      <c r="G27" s="387"/>
      <c r="H27" s="387"/>
      <c r="I27" s="387"/>
      <c r="J27" s="387"/>
      <c r="K27" s="261"/>
    </row>
    <row r="28" spans="2:11" s="1" customFormat="1" ht="15" customHeight="1">
      <c r="B28" s="264"/>
      <c r="C28" s="265"/>
      <c r="D28" s="387" t="s">
        <v>3095</v>
      </c>
      <c r="E28" s="387"/>
      <c r="F28" s="387"/>
      <c r="G28" s="387"/>
      <c r="H28" s="387"/>
      <c r="I28" s="387"/>
      <c r="J28" s="387"/>
      <c r="K28" s="261"/>
    </row>
    <row r="29" spans="2:11" s="1" customFormat="1" ht="12.75" customHeight="1">
      <c r="B29" s="264"/>
      <c r="C29" s="265"/>
      <c r="D29" s="265"/>
      <c r="E29" s="265"/>
      <c r="F29" s="265"/>
      <c r="G29" s="265"/>
      <c r="H29" s="265"/>
      <c r="I29" s="265"/>
      <c r="J29" s="265"/>
      <c r="K29" s="261"/>
    </row>
    <row r="30" spans="2:11" s="1" customFormat="1" ht="15" customHeight="1">
      <c r="B30" s="264"/>
      <c r="C30" s="265"/>
      <c r="D30" s="387" t="s">
        <v>3096</v>
      </c>
      <c r="E30" s="387"/>
      <c r="F30" s="387"/>
      <c r="G30" s="387"/>
      <c r="H30" s="387"/>
      <c r="I30" s="387"/>
      <c r="J30" s="387"/>
      <c r="K30" s="261"/>
    </row>
    <row r="31" spans="2:11" s="1" customFormat="1" ht="15" customHeight="1">
      <c r="B31" s="264"/>
      <c r="C31" s="265"/>
      <c r="D31" s="387" t="s">
        <v>3097</v>
      </c>
      <c r="E31" s="387"/>
      <c r="F31" s="387"/>
      <c r="G31" s="387"/>
      <c r="H31" s="387"/>
      <c r="I31" s="387"/>
      <c r="J31" s="387"/>
      <c r="K31" s="261"/>
    </row>
    <row r="32" spans="2:11" s="1" customFormat="1" ht="12.75" customHeight="1">
      <c r="B32" s="264"/>
      <c r="C32" s="265"/>
      <c r="D32" s="265"/>
      <c r="E32" s="265"/>
      <c r="F32" s="265"/>
      <c r="G32" s="265"/>
      <c r="H32" s="265"/>
      <c r="I32" s="265"/>
      <c r="J32" s="265"/>
      <c r="K32" s="261"/>
    </row>
    <row r="33" spans="2:11" s="1" customFormat="1" ht="15" customHeight="1">
      <c r="B33" s="264"/>
      <c r="C33" s="265"/>
      <c r="D33" s="387" t="s">
        <v>3098</v>
      </c>
      <c r="E33" s="387"/>
      <c r="F33" s="387"/>
      <c r="G33" s="387"/>
      <c r="H33" s="387"/>
      <c r="I33" s="387"/>
      <c r="J33" s="387"/>
      <c r="K33" s="261"/>
    </row>
    <row r="34" spans="2:11" s="1" customFormat="1" ht="15" customHeight="1">
      <c r="B34" s="264"/>
      <c r="C34" s="265"/>
      <c r="D34" s="387" t="s">
        <v>3099</v>
      </c>
      <c r="E34" s="387"/>
      <c r="F34" s="387"/>
      <c r="G34" s="387"/>
      <c r="H34" s="387"/>
      <c r="I34" s="387"/>
      <c r="J34" s="387"/>
      <c r="K34" s="261"/>
    </row>
    <row r="35" spans="2:11" s="1" customFormat="1" ht="15" customHeight="1">
      <c r="B35" s="264"/>
      <c r="C35" s="265"/>
      <c r="D35" s="387" t="s">
        <v>3100</v>
      </c>
      <c r="E35" s="387"/>
      <c r="F35" s="387"/>
      <c r="G35" s="387"/>
      <c r="H35" s="387"/>
      <c r="I35" s="387"/>
      <c r="J35" s="387"/>
      <c r="K35" s="261"/>
    </row>
    <row r="36" spans="2:11" s="1" customFormat="1" ht="15" customHeight="1">
      <c r="B36" s="264"/>
      <c r="C36" s="265"/>
      <c r="D36" s="263"/>
      <c r="E36" s="266" t="s">
        <v>132</v>
      </c>
      <c r="F36" s="263"/>
      <c r="G36" s="387" t="s">
        <v>3101</v>
      </c>
      <c r="H36" s="387"/>
      <c r="I36" s="387"/>
      <c r="J36" s="387"/>
      <c r="K36" s="261"/>
    </row>
    <row r="37" spans="2:11" s="1" customFormat="1" ht="30.75" customHeight="1">
      <c r="B37" s="264"/>
      <c r="C37" s="265"/>
      <c r="D37" s="263"/>
      <c r="E37" s="266" t="s">
        <v>3102</v>
      </c>
      <c r="F37" s="263"/>
      <c r="G37" s="387" t="s">
        <v>3103</v>
      </c>
      <c r="H37" s="387"/>
      <c r="I37" s="387"/>
      <c r="J37" s="387"/>
      <c r="K37" s="261"/>
    </row>
    <row r="38" spans="2:11" s="1" customFormat="1" ht="15" customHeight="1">
      <c r="B38" s="264"/>
      <c r="C38" s="265"/>
      <c r="D38" s="263"/>
      <c r="E38" s="266" t="s">
        <v>53</v>
      </c>
      <c r="F38" s="263"/>
      <c r="G38" s="387" t="s">
        <v>3104</v>
      </c>
      <c r="H38" s="387"/>
      <c r="I38" s="387"/>
      <c r="J38" s="387"/>
      <c r="K38" s="261"/>
    </row>
    <row r="39" spans="2:11" s="1" customFormat="1" ht="15" customHeight="1">
      <c r="B39" s="264"/>
      <c r="C39" s="265"/>
      <c r="D39" s="263"/>
      <c r="E39" s="266" t="s">
        <v>54</v>
      </c>
      <c r="F39" s="263"/>
      <c r="G39" s="387" t="s">
        <v>3105</v>
      </c>
      <c r="H39" s="387"/>
      <c r="I39" s="387"/>
      <c r="J39" s="387"/>
      <c r="K39" s="261"/>
    </row>
    <row r="40" spans="2:11" s="1" customFormat="1" ht="15" customHeight="1">
      <c r="B40" s="264"/>
      <c r="C40" s="265"/>
      <c r="D40" s="263"/>
      <c r="E40" s="266" t="s">
        <v>133</v>
      </c>
      <c r="F40" s="263"/>
      <c r="G40" s="387" t="s">
        <v>3106</v>
      </c>
      <c r="H40" s="387"/>
      <c r="I40" s="387"/>
      <c r="J40" s="387"/>
      <c r="K40" s="261"/>
    </row>
    <row r="41" spans="2:11" s="1" customFormat="1" ht="15" customHeight="1">
      <c r="B41" s="264"/>
      <c r="C41" s="265"/>
      <c r="D41" s="263"/>
      <c r="E41" s="266" t="s">
        <v>134</v>
      </c>
      <c r="F41" s="263"/>
      <c r="G41" s="387" t="s">
        <v>3107</v>
      </c>
      <c r="H41" s="387"/>
      <c r="I41" s="387"/>
      <c r="J41" s="387"/>
      <c r="K41" s="261"/>
    </row>
    <row r="42" spans="2:11" s="1" customFormat="1" ht="15" customHeight="1">
      <c r="B42" s="264"/>
      <c r="C42" s="265"/>
      <c r="D42" s="263"/>
      <c r="E42" s="266" t="s">
        <v>3108</v>
      </c>
      <c r="F42" s="263"/>
      <c r="G42" s="387" t="s">
        <v>3109</v>
      </c>
      <c r="H42" s="387"/>
      <c r="I42" s="387"/>
      <c r="J42" s="387"/>
      <c r="K42" s="261"/>
    </row>
    <row r="43" spans="2:11" s="1" customFormat="1" ht="15" customHeight="1">
      <c r="B43" s="264"/>
      <c r="C43" s="265"/>
      <c r="D43" s="263"/>
      <c r="E43" s="266"/>
      <c r="F43" s="263"/>
      <c r="G43" s="387" t="s">
        <v>3110</v>
      </c>
      <c r="H43" s="387"/>
      <c r="I43" s="387"/>
      <c r="J43" s="387"/>
      <c r="K43" s="261"/>
    </row>
    <row r="44" spans="2:11" s="1" customFormat="1" ht="15" customHeight="1">
      <c r="B44" s="264"/>
      <c r="C44" s="265"/>
      <c r="D44" s="263"/>
      <c r="E44" s="266" t="s">
        <v>3111</v>
      </c>
      <c r="F44" s="263"/>
      <c r="G44" s="387" t="s">
        <v>3112</v>
      </c>
      <c r="H44" s="387"/>
      <c r="I44" s="387"/>
      <c r="J44" s="387"/>
      <c r="K44" s="261"/>
    </row>
    <row r="45" spans="2:11" s="1" customFormat="1" ht="15" customHeight="1">
      <c r="B45" s="264"/>
      <c r="C45" s="265"/>
      <c r="D45" s="263"/>
      <c r="E45" s="266" t="s">
        <v>136</v>
      </c>
      <c r="F45" s="263"/>
      <c r="G45" s="387" t="s">
        <v>3113</v>
      </c>
      <c r="H45" s="387"/>
      <c r="I45" s="387"/>
      <c r="J45" s="387"/>
      <c r="K45" s="261"/>
    </row>
    <row r="46" spans="2:11" s="1" customFormat="1" ht="12.75" customHeight="1">
      <c r="B46" s="264"/>
      <c r="C46" s="265"/>
      <c r="D46" s="263"/>
      <c r="E46" s="263"/>
      <c r="F46" s="263"/>
      <c r="G46" s="263"/>
      <c r="H46" s="263"/>
      <c r="I46" s="263"/>
      <c r="J46" s="263"/>
      <c r="K46" s="261"/>
    </row>
    <row r="47" spans="2:11" s="1" customFormat="1" ht="15" customHeight="1">
      <c r="B47" s="264"/>
      <c r="C47" s="265"/>
      <c r="D47" s="387" t="s">
        <v>3114</v>
      </c>
      <c r="E47" s="387"/>
      <c r="F47" s="387"/>
      <c r="G47" s="387"/>
      <c r="H47" s="387"/>
      <c r="I47" s="387"/>
      <c r="J47" s="387"/>
      <c r="K47" s="261"/>
    </row>
    <row r="48" spans="2:11" s="1" customFormat="1" ht="15" customHeight="1">
      <c r="B48" s="264"/>
      <c r="C48" s="265"/>
      <c r="D48" s="265"/>
      <c r="E48" s="387" t="s">
        <v>3115</v>
      </c>
      <c r="F48" s="387"/>
      <c r="G48" s="387"/>
      <c r="H48" s="387"/>
      <c r="I48" s="387"/>
      <c r="J48" s="387"/>
      <c r="K48" s="261"/>
    </row>
    <row r="49" spans="2:11" s="1" customFormat="1" ht="15" customHeight="1">
      <c r="B49" s="264"/>
      <c r="C49" s="265"/>
      <c r="D49" s="265"/>
      <c r="E49" s="387" t="s">
        <v>3116</v>
      </c>
      <c r="F49" s="387"/>
      <c r="G49" s="387"/>
      <c r="H49" s="387"/>
      <c r="I49" s="387"/>
      <c r="J49" s="387"/>
      <c r="K49" s="261"/>
    </row>
    <row r="50" spans="2:11" s="1" customFormat="1" ht="15" customHeight="1">
      <c r="B50" s="264"/>
      <c r="C50" s="265"/>
      <c r="D50" s="265"/>
      <c r="E50" s="387" t="s">
        <v>3117</v>
      </c>
      <c r="F50" s="387"/>
      <c r="G50" s="387"/>
      <c r="H50" s="387"/>
      <c r="I50" s="387"/>
      <c r="J50" s="387"/>
      <c r="K50" s="261"/>
    </row>
    <row r="51" spans="2:11" s="1" customFormat="1" ht="15" customHeight="1">
      <c r="B51" s="264"/>
      <c r="C51" s="265"/>
      <c r="D51" s="387" t="s">
        <v>3118</v>
      </c>
      <c r="E51" s="387"/>
      <c r="F51" s="387"/>
      <c r="G51" s="387"/>
      <c r="H51" s="387"/>
      <c r="I51" s="387"/>
      <c r="J51" s="387"/>
      <c r="K51" s="261"/>
    </row>
    <row r="52" spans="2:11" s="1" customFormat="1" ht="25.5" customHeight="1">
      <c r="B52" s="260"/>
      <c r="C52" s="389" t="s">
        <v>3119</v>
      </c>
      <c r="D52" s="389"/>
      <c r="E52" s="389"/>
      <c r="F52" s="389"/>
      <c r="G52" s="389"/>
      <c r="H52" s="389"/>
      <c r="I52" s="389"/>
      <c r="J52" s="389"/>
      <c r="K52" s="261"/>
    </row>
    <row r="53" spans="2:11" s="1" customFormat="1" ht="5.25" customHeight="1">
      <c r="B53" s="260"/>
      <c r="C53" s="262"/>
      <c r="D53" s="262"/>
      <c r="E53" s="262"/>
      <c r="F53" s="262"/>
      <c r="G53" s="262"/>
      <c r="H53" s="262"/>
      <c r="I53" s="262"/>
      <c r="J53" s="262"/>
      <c r="K53" s="261"/>
    </row>
    <row r="54" spans="2:11" s="1" customFormat="1" ht="15" customHeight="1">
      <c r="B54" s="260"/>
      <c r="C54" s="387" t="s">
        <v>3120</v>
      </c>
      <c r="D54" s="387"/>
      <c r="E54" s="387"/>
      <c r="F54" s="387"/>
      <c r="G54" s="387"/>
      <c r="H54" s="387"/>
      <c r="I54" s="387"/>
      <c r="J54" s="387"/>
      <c r="K54" s="261"/>
    </row>
    <row r="55" spans="2:11" s="1" customFormat="1" ht="15" customHeight="1">
      <c r="B55" s="260"/>
      <c r="C55" s="387" t="s">
        <v>3121</v>
      </c>
      <c r="D55" s="387"/>
      <c r="E55" s="387"/>
      <c r="F55" s="387"/>
      <c r="G55" s="387"/>
      <c r="H55" s="387"/>
      <c r="I55" s="387"/>
      <c r="J55" s="387"/>
      <c r="K55" s="261"/>
    </row>
    <row r="56" spans="2:11" s="1" customFormat="1" ht="12.75" customHeight="1">
      <c r="B56" s="260"/>
      <c r="C56" s="263"/>
      <c r="D56" s="263"/>
      <c r="E56" s="263"/>
      <c r="F56" s="263"/>
      <c r="G56" s="263"/>
      <c r="H56" s="263"/>
      <c r="I56" s="263"/>
      <c r="J56" s="263"/>
      <c r="K56" s="261"/>
    </row>
    <row r="57" spans="2:11" s="1" customFormat="1" ht="15" customHeight="1">
      <c r="B57" s="260"/>
      <c r="C57" s="387" t="s">
        <v>3122</v>
      </c>
      <c r="D57" s="387"/>
      <c r="E57" s="387"/>
      <c r="F57" s="387"/>
      <c r="G57" s="387"/>
      <c r="H57" s="387"/>
      <c r="I57" s="387"/>
      <c r="J57" s="387"/>
      <c r="K57" s="261"/>
    </row>
    <row r="58" spans="2:11" s="1" customFormat="1" ht="15" customHeight="1">
      <c r="B58" s="260"/>
      <c r="C58" s="265"/>
      <c r="D58" s="387" t="s">
        <v>3123</v>
      </c>
      <c r="E58" s="387"/>
      <c r="F58" s="387"/>
      <c r="G58" s="387"/>
      <c r="H58" s="387"/>
      <c r="I58" s="387"/>
      <c r="J58" s="387"/>
      <c r="K58" s="261"/>
    </row>
    <row r="59" spans="2:11" s="1" customFormat="1" ht="15" customHeight="1">
      <c r="B59" s="260"/>
      <c r="C59" s="265"/>
      <c r="D59" s="387" t="s">
        <v>3124</v>
      </c>
      <c r="E59" s="387"/>
      <c r="F59" s="387"/>
      <c r="G59" s="387"/>
      <c r="H59" s="387"/>
      <c r="I59" s="387"/>
      <c r="J59" s="387"/>
      <c r="K59" s="261"/>
    </row>
    <row r="60" spans="2:11" s="1" customFormat="1" ht="15" customHeight="1">
      <c r="B60" s="260"/>
      <c r="C60" s="265"/>
      <c r="D60" s="387" t="s">
        <v>3125</v>
      </c>
      <c r="E60" s="387"/>
      <c r="F60" s="387"/>
      <c r="G60" s="387"/>
      <c r="H60" s="387"/>
      <c r="I60" s="387"/>
      <c r="J60" s="387"/>
      <c r="K60" s="261"/>
    </row>
    <row r="61" spans="2:11" s="1" customFormat="1" ht="15" customHeight="1">
      <c r="B61" s="260"/>
      <c r="C61" s="265"/>
      <c r="D61" s="387" t="s">
        <v>3126</v>
      </c>
      <c r="E61" s="387"/>
      <c r="F61" s="387"/>
      <c r="G61" s="387"/>
      <c r="H61" s="387"/>
      <c r="I61" s="387"/>
      <c r="J61" s="387"/>
      <c r="K61" s="261"/>
    </row>
    <row r="62" spans="2:11" s="1" customFormat="1" ht="15" customHeight="1">
      <c r="B62" s="260"/>
      <c r="C62" s="265"/>
      <c r="D62" s="388" t="s">
        <v>3127</v>
      </c>
      <c r="E62" s="388"/>
      <c r="F62" s="388"/>
      <c r="G62" s="388"/>
      <c r="H62" s="388"/>
      <c r="I62" s="388"/>
      <c r="J62" s="388"/>
      <c r="K62" s="261"/>
    </row>
    <row r="63" spans="2:11" s="1" customFormat="1" ht="15" customHeight="1">
      <c r="B63" s="260"/>
      <c r="C63" s="265"/>
      <c r="D63" s="387" t="s">
        <v>3128</v>
      </c>
      <c r="E63" s="387"/>
      <c r="F63" s="387"/>
      <c r="G63" s="387"/>
      <c r="H63" s="387"/>
      <c r="I63" s="387"/>
      <c r="J63" s="387"/>
      <c r="K63" s="261"/>
    </row>
    <row r="64" spans="2:11" s="1" customFormat="1" ht="12.75" customHeight="1">
      <c r="B64" s="260"/>
      <c r="C64" s="265"/>
      <c r="D64" s="265"/>
      <c r="E64" s="268"/>
      <c r="F64" s="265"/>
      <c r="G64" s="265"/>
      <c r="H64" s="265"/>
      <c r="I64" s="265"/>
      <c r="J64" s="265"/>
      <c r="K64" s="261"/>
    </row>
    <row r="65" spans="2:11" s="1" customFormat="1" ht="15" customHeight="1">
      <c r="B65" s="260"/>
      <c r="C65" s="265"/>
      <c r="D65" s="387" t="s">
        <v>3129</v>
      </c>
      <c r="E65" s="387"/>
      <c r="F65" s="387"/>
      <c r="G65" s="387"/>
      <c r="H65" s="387"/>
      <c r="I65" s="387"/>
      <c r="J65" s="387"/>
      <c r="K65" s="261"/>
    </row>
    <row r="66" spans="2:11" s="1" customFormat="1" ht="15" customHeight="1">
      <c r="B66" s="260"/>
      <c r="C66" s="265"/>
      <c r="D66" s="388" t="s">
        <v>3130</v>
      </c>
      <c r="E66" s="388"/>
      <c r="F66" s="388"/>
      <c r="G66" s="388"/>
      <c r="H66" s="388"/>
      <c r="I66" s="388"/>
      <c r="J66" s="388"/>
      <c r="K66" s="261"/>
    </row>
    <row r="67" spans="2:11" s="1" customFormat="1" ht="15" customHeight="1">
      <c r="B67" s="260"/>
      <c r="C67" s="265"/>
      <c r="D67" s="387" t="s">
        <v>3131</v>
      </c>
      <c r="E67" s="387"/>
      <c r="F67" s="387"/>
      <c r="G67" s="387"/>
      <c r="H67" s="387"/>
      <c r="I67" s="387"/>
      <c r="J67" s="387"/>
      <c r="K67" s="261"/>
    </row>
    <row r="68" spans="2:11" s="1" customFormat="1" ht="15" customHeight="1">
      <c r="B68" s="260"/>
      <c r="C68" s="265"/>
      <c r="D68" s="387" t="s">
        <v>3132</v>
      </c>
      <c r="E68" s="387"/>
      <c r="F68" s="387"/>
      <c r="G68" s="387"/>
      <c r="H68" s="387"/>
      <c r="I68" s="387"/>
      <c r="J68" s="387"/>
      <c r="K68" s="261"/>
    </row>
    <row r="69" spans="2:11" s="1" customFormat="1" ht="15" customHeight="1">
      <c r="B69" s="260"/>
      <c r="C69" s="265"/>
      <c r="D69" s="387" t="s">
        <v>3133</v>
      </c>
      <c r="E69" s="387"/>
      <c r="F69" s="387"/>
      <c r="G69" s="387"/>
      <c r="H69" s="387"/>
      <c r="I69" s="387"/>
      <c r="J69" s="387"/>
      <c r="K69" s="261"/>
    </row>
    <row r="70" spans="2:11" s="1" customFormat="1" ht="15" customHeight="1">
      <c r="B70" s="260"/>
      <c r="C70" s="265"/>
      <c r="D70" s="387" t="s">
        <v>3134</v>
      </c>
      <c r="E70" s="387"/>
      <c r="F70" s="387"/>
      <c r="G70" s="387"/>
      <c r="H70" s="387"/>
      <c r="I70" s="387"/>
      <c r="J70" s="387"/>
      <c r="K70" s="261"/>
    </row>
    <row r="71" spans="2:11" s="1" customFormat="1" ht="12.75" customHeight="1">
      <c r="B71" s="269"/>
      <c r="C71" s="270"/>
      <c r="D71" s="270"/>
      <c r="E71" s="270"/>
      <c r="F71" s="270"/>
      <c r="G71" s="270"/>
      <c r="H71" s="270"/>
      <c r="I71" s="270"/>
      <c r="J71" s="270"/>
      <c r="K71" s="271"/>
    </row>
    <row r="72" spans="2:11" s="1" customFormat="1" ht="18.75" customHeight="1">
      <c r="B72" s="272"/>
      <c r="C72" s="272"/>
      <c r="D72" s="272"/>
      <c r="E72" s="272"/>
      <c r="F72" s="272"/>
      <c r="G72" s="272"/>
      <c r="H72" s="272"/>
      <c r="I72" s="272"/>
      <c r="J72" s="272"/>
      <c r="K72" s="273"/>
    </row>
    <row r="73" spans="2:11" s="1" customFormat="1" ht="18.75" customHeight="1">
      <c r="B73" s="273"/>
      <c r="C73" s="273"/>
      <c r="D73" s="273"/>
      <c r="E73" s="273"/>
      <c r="F73" s="273"/>
      <c r="G73" s="273"/>
      <c r="H73" s="273"/>
      <c r="I73" s="273"/>
      <c r="J73" s="273"/>
      <c r="K73" s="273"/>
    </row>
    <row r="74" spans="2:11" s="1" customFormat="1" ht="7.5" customHeight="1">
      <c r="B74" s="274"/>
      <c r="C74" s="275"/>
      <c r="D74" s="275"/>
      <c r="E74" s="275"/>
      <c r="F74" s="275"/>
      <c r="G74" s="275"/>
      <c r="H74" s="275"/>
      <c r="I74" s="275"/>
      <c r="J74" s="275"/>
      <c r="K74" s="276"/>
    </row>
    <row r="75" spans="2:11" s="1" customFormat="1" ht="45" customHeight="1">
      <c r="B75" s="277"/>
      <c r="C75" s="386" t="s">
        <v>3135</v>
      </c>
      <c r="D75" s="386"/>
      <c r="E75" s="386"/>
      <c r="F75" s="386"/>
      <c r="G75" s="386"/>
      <c r="H75" s="386"/>
      <c r="I75" s="386"/>
      <c r="J75" s="386"/>
      <c r="K75" s="278"/>
    </row>
    <row r="76" spans="2:11" s="1" customFormat="1" ht="17.25" customHeight="1">
      <c r="B76" s="277"/>
      <c r="C76" s="279" t="s">
        <v>3136</v>
      </c>
      <c r="D76" s="279"/>
      <c r="E76" s="279"/>
      <c r="F76" s="279" t="s">
        <v>3137</v>
      </c>
      <c r="G76" s="280"/>
      <c r="H76" s="279" t="s">
        <v>54</v>
      </c>
      <c r="I76" s="279" t="s">
        <v>57</v>
      </c>
      <c r="J76" s="279" t="s">
        <v>3138</v>
      </c>
      <c r="K76" s="278"/>
    </row>
    <row r="77" spans="2:11" s="1" customFormat="1" ht="17.25" customHeight="1">
      <c r="B77" s="277"/>
      <c r="C77" s="281" t="s">
        <v>3139</v>
      </c>
      <c r="D77" s="281"/>
      <c r="E77" s="281"/>
      <c r="F77" s="282" t="s">
        <v>3140</v>
      </c>
      <c r="G77" s="283"/>
      <c r="H77" s="281"/>
      <c r="I77" s="281"/>
      <c r="J77" s="281" t="s">
        <v>3141</v>
      </c>
      <c r="K77" s="278"/>
    </row>
    <row r="78" spans="2:11" s="1" customFormat="1" ht="5.25" customHeight="1">
      <c r="B78" s="277"/>
      <c r="C78" s="284"/>
      <c r="D78" s="284"/>
      <c r="E78" s="284"/>
      <c r="F78" s="284"/>
      <c r="G78" s="285"/>
      <c r="H78" s="284"/>
      <c r="I78" s="284"/>
      <c r="J78" s="284"/>
      <c r="K78" s="278"/>
    </row>
    <row r="79" spans="2:11" s="1" customFormat="1" ht="15" customHeight="1">
      <c r="B79" s="277"/>
      <c r="C79" s="266" t="s">
        <v>53</v>
      </c>
      <c r="D79" s="284"/>
      <c r="E79" s="284"/>
      <c r="F79" s="286" t="s">
        <v>3142</v>
      </c>
      <c r="G79" s="285"/>
      <c r="H79" s="266" t="s">
        <v>3143</v>
      </c>
      <c r="I79" s="266" t="s">
        <v>3144</v>
      </c>
      <c r="J79" s="266">
        <v>20</v>
      </c>
      <c r="K79" s="278"/>
    </row>
    <row r="80" spans="2:11" s="1" customFormat="1" ht="15" customHeight="1">
      <c r="B80" s="277"/>
      <c r="C80" s="266" t="s">
        <v>3145</v>
      </c>
      <c r="D80" s="266"/>
      <c r="E80" s="266"/>
      <c r="F80" s="286" t="s">
        <v>3142</v>
      </c>
      <c r="G80" s="285"/>
      <c r="H80" s="266" t="s">
        <v>3146</v>
      </c>
      <c r="I80" s="266" t="s">
        <v>3144</v>
      </c>
      <c r="J80" s="266">
        <v>120</v>
      </c>
      <c r="K80" s="278"/>
    </row>
    <row r="81" spans="2:11" s="1" customFormat="1" ht="15" customHeight="1">
      <c r="B81" s="287"/>
      <c r="C81" s="266" t="s">
        <v>3147</v>
      </c>
      <c r="D81" s="266"/>
      <c r="E81" s="266"/>
      <c r="F81" s="286" t="s">
        <v>3148</v>
      </c>
      <c r="G81" s="285"/>
      <c r="H81" s="266" t="s">
        <v>3149</v>
      </c>
      <c r="I81" s="266" t="s">
        <v>3144</v>
      </c>
      <c r="J81" s="266">
        <v>50</v>
      </c>
      <c r="K81" s="278"/>
    </row>
    <row r="82" spans="2:11" s="1" customFormat="1" ht="15" customHeight="1">
      <c r="B82" s="287"/>
      <c r="C82" s="266" t="s">
        <v>3150</v>
      </c>
      <c r="D82" s="266"/>
      <c r="E82" s="266"/>
      <c r="F82" s="286" t="s">
        <v>3142</v>
      </c>
      <c r="G82" s="285"/>
      <c r="H82" s="266" t="s">
        <v>3151</v>
      </c>
      <c r="I82" s="266" t="s">
        <v>3152</v>
      </c>
      <c r="J82" s="266"/>
      <c r="K82" s="278"/>
    </row>
    <row r="83" spans="2:11" s="1" customFormat="1" ht="15" customHeight="1">
      <c r="B83" s="287"/>
      <c r="C83" s="288" t="s">
        <v>3153</v>
      </c>
      <c r="D83" s="288"/>
      <c r="E83" s="288"/>
      <c r="F83" s="289" t="s">
        <v>3148</v>
      </c>
      <c r="G83" s="288"/>
      <c r="H83" s="288" t="s">
        <v>3154</v>
      </c>
      <c r="I83" s="288" t="s">
        <v>3144</v>
      </c>
      <c r="J83" s="288">
        <v>15</v>
      </c>
      <c r="K83" s="278"/>
    </row>
    <row r="84" spans="2:11" s="1" customFormat="1" ht="15" customHeight="1">
      <c r="B84" s="287"/>
      <c r="C84" s="288" t="s">
        <v>3155</v>
      </c>
      <c r="D84" s="288"/>
      <c r="E84" s="288"/>
      <c r="F84" s="289" t="s">
        <v>3148</v>
      </c>
      <c r="G84" s="288"/>
      <c r="H84" s="288" t="s">
        <v>3156</v>
      </c>
      <c r="I84" s="288" t="s">
        <v>3144</v>
      </c>
      <c r="J84" s="288">
        <v>15</v>
      </c>
      <c r="K84" s="278"/>
    </row>
    <row r="85" spans="2:11" s="1" customFormat="1" ht="15" customHeight="1">
      <c r="B85" s="287"/>
      <c r="C85" s="288" t="s">
        <v>3157</v>
      </c>
      <c r="D85" s="288"/>
      <c r="E85" s="288"/>
      <c r="F85" s="289" t="s">
        <v>3148</v>
      </c>
      <c r="G85" s="288"/>
      <c r="H85" s="288" t="s">
        <v>3158</v>
      </c>
      <c r="I85" s="288" t="s">
        <v>3144</v>
      </c>
      <c r="J85" s="288">
        <v>20</v>
      </c>
      <c r="K85" s="278"/>
    </row>
    <row r="86" spans="2:11" s="1" customFormat="1" ht="15" customHeight="1">
      <c r="B86" s="287"/>
      <c r="C86" s="288" t="s">
        <v>3159</v>
      </c>
      <c r="D86" s="288"/>
      <c r="E86" s="288"/>
      <c r="F86" s="289" t="s">
        <v>3148</v>
      </c>
      <c r="G86" s="288"/>
      <c r="H86" s="288" t="s">
        <v>3160</v>
      </c>
      <c r="I86" s="288" t="s">
        <v>3144</v>
      </c>
      <c r="J86" s="288">
        <v>20</v>
      </c>
      <c r="K86" s="278"/>
    </row>
    <row r="87" spans="2:11" s="1" customFormat="1" ht="15" customHeight="1">
      <c r="B87" s="287"/>
      <c r="C87" s="266" t="s">
        <v>3161</v>
      </c>
      <c r="D87" s="266"/>
      <c r="E87" s="266"/>
      <c r="F87" s="286" t="s">
        <v>3148</v>
      </c>
      <c r="G87" s="285"/>
      <c r="H87" s="266" t="s">
        <v>3162</v>
      </c>
      <c r="I87" s="266" t="s">
        <v>3144</v>
      </c>
      <c r="J87" s="266">
        <v>50</v>
      </c>
      <c r="K87" s="278"/>
    </row>
    <row r="88" spans="2:11" s="1" customFormat="1" ht="15" customHeight="1">
      <c r="B88" s="287"/>
      <c r="C88" s="266" t="s">
        <v>3163</v>
      </c>
      <c r="D88" s="266"/>
      <c r="E88" s="266"/>
      <c r="F88" s="286" t="s">
        <v>3148</v>
      </c>
      <c r="G88" s="285"/>
      <c r="H88" s="266" t="s">
        <v>3164</v>
      </c>
      <c r="I88" s="266" t="s">
        <v>3144</v>
      </c>
      <c r="J88" s="266">
        <v>20</v>
      </c>
      <c r="K88" s="278"/>
    </row>
    <row r="89" spans="2:11" s="1" customFormat="1" ht="15" customHeight="1">
      <c r="B89" s="287"/>
      <c r="C89" s="266" t="s">
        <v>3165</v>
      </c>
      <c r="D89" s="266"/>
      <c r="E89" s="266"/>
      <c r="F89" s="286" t="s">
        <v>3148</v>
      </c>
      <c r="G89" s="285"/>
      <c r="H89" s="266" t="s">
        <v>3166</v>
      </c>
      <c r="I89" s="266" t="s">
        <v>3144</v>
      </c>
      <c r="J89" s="266">
        <v>20</v>
      </c>
      <c r="K89" s="278"/>
    </row>
    <row r="90" spans="2:11" s="1" customFormat="1" ht="15" customHeight="1">
      <c r="B90" s="287"/>
      <c r="C90" s="266" t="s">
        <v>3167</v>
      </c>
      <c r="D90" s="266"/>
      <c r="E90" s="266"/>
      <c r="F90" s="286" t="s">
        <v>3148</v>
      </c>
      <c r="G90" s="285"/>
      <c r="H90" s="266" t="s">
        <v>3168</v>
      </c>
      <c r="I90" s="266" t="s">
        <v>3144</v>
      </c>
      <c r="J90" s="266">
        <v>50</v>
      </c>
      <c r="K90" s="278"/>
    </row>
    <row r="91" spans="2:11" s="1" customFormat="1" ht="15" customHeight="1">
      <c r="B91" s="287"/>
      <c r="C91" s="266" t="s">
        <v>3169</v>
      </c>
      <c r="D91" s="266"/>
      <c r="E91" s="266"/>
      <c r="F91" s="286" t="s">
        <v>3148</v>
      </c>
      <c r="G91" s="285"/>
      <c r="H91" s="266" t="s">
        <v>3169</v>
      </c>
      <c r="I91" s="266" t="s">
        <v>3144</v>
      </c>
      <c r="J91" s="266">
        <v>50</v>
      </c>
      <c r="K91" s="278"/>
    </row>
    <row r="92" spans="2:11" s="1" customFormat="1" ht="15" customHeight="1">
      <c r="B92" s="287"/>
      <c r="C92" s="266" t="s">
        <v>3170</v>
      </c>
      <c r="D92" s="266"/>
      <c r="E92" s="266"/>
      <c r="F92" s="286" t="s">
        <v>3148</v>
      </c>
      <c r="G92" s="285"/>
      <c r="H92" s="266" t="s">
        <v>3171</v>
      </c>
      <c r="I92" s="266" t="s">
        <v>3144</v>
      </c>
      <c r="J92" s="266">
        <v>255</v>
      </c>
      <c r="K92" s="278"/>
    </row>
    <row r="93" spans="2:11" s="1" customFormat="1" ht="15" customHeight="1">
      <c r="B93" s="287"/>
      <c r="C93" s="266" t="s">
        <v>3172</v>
      </c>
      <c r="D93" s="266"/>
      <c r="E93" s="266"/>
      <c r="F93" s="286" t="s">
        <v>3142</v>
      </c>
      <c r="G93" s="285"/>
      <c r="H93" s="266" t="s">
        <v>3173</v>
      </c>
      <c r="I93" s="266" t="s">
        <v>3174</v>
      </c>
      <c r="J93" s="266"/>
      <c r="K93" s="278"/>
    </row>
    <row r="94" spans="2:11" s="1" customFormat="1" ht="15" customHeight="1">
      <c r="B94" s="287"/>
      <c r="C94" s="266" t="s">
        <v>3175</v>
      </c>
      <c r="D94" s="266"/>
      <c r="E94" s="266"/>
      <c r="F94" s="286" t="s">
        <v>3142</v>
      </c>
      <c r="G94" s="285"/>
      <c r="H94" s="266" t="s">
        <v>3176</v>
      </c>
      <c r="I94" s="266" t="s">
        <v>3177</v>
      </c>
      <c r="J94" s="266"/>
      <c r="K94" s="278"/>
    </row>
    <row r="95" spans="2:11" s="1" customFormat="1" ht="15" customHeight="1">
      <c r="B95" s="287"/>
      <c r="C95" s="266" t="s">
        <v>3178</v>
      </c>
      <c r="D95" s="266"/>
      <c r="E95" s="266"/>
      <c r="F95" s="286" t="s">
        <v>3142</v>
      </c>
      <c r="G95" s="285"/>
      <c r="H95" s="266" t="s">
        <v>3178</v>
      </c>
      <c r="I95" s="266" t="s">
        <v>3177</v>
      </c>
      <c r="J95" s="266"/>
      <c r="K95" s="278"/>
    </row>
    <row r="96" spans="2:11" s="1" customFormat="1" ht="15" customHeight="1">
      <c r="B96" s="287"/>
      <c r="C96" s="266" t="s">
        <v>38</v>
      </c>
      <c r="D96" s="266"/>
      <c r="E96" s="266"/>
      <c r="F96" s="286" t="s">
        <v>3142</v>
      </c>
      <c r="G96" s="285"/>
      <c r="H96" s="266" t="s">
        <v>3179</v>
      </c>
      <c r="I96" s="266" t="s">
        <v>3177</v>
      </c>
      <c r="J96" s="266"/>
      <c r="K96" s="278"/>
    </row>
    <row r="97" spans="2:11" s="1" customFormat="1" ht="15" customHeight="1">
      <c r="B97" s="287"/>
      <c r="C97" s="266" t="s">
        <v>48</v>
      </c>
      <c r="D97" s="266"/>
      <c r="E97" s="266"/>
      <c r="F97" s="286" t="s">
        <v>3142</v>
      </c>
      <c r="G97" s="285"/>
      <c r="H97" s="266" t="s">
        <v>3180</v>
      </c>
      <c r="I97" s="266" t="s">
        <v>3177</v>
      </c>
      <c r="J97" s="266"/>
      <c r="K97" s="278"/>
    </row>
    <row r="98" spans="2:11" s="1" customFormat="1" ht="15" customHeight="1">
      <c r="B98" s="290"/>
      <c r="C98" s="291"/>
      <c r="D98" s="291"/>
      <c r="E98" s="291"/>
      <c r="F98" s="291"/>
      <c r="G98" s="291"/>
      <c r="H98" s="291"/>
      <c r="I98" s="291"/>
      <c r="J98" s="291"/>
      <c r="K98" s="292"/>
    </row>
    <row r="99" spans="2:11" s="1" customFormat="1" ht="18.75" customHeight="1">
      <c r="B99" s="293"/>
      <c r="C99" s="294"/>
      <c r="D99" s="294"/>
      <c r="E99" s="294"/>
      <c r="F99" s="294"/>
      <c r="G99" s="294"/>
      <c r="H99" s="294"/>
      <c r="I99" s="294"/>
      <c r="J99" s="294"/>
      <c r="K99" s="293"/>
    </row>
    <row r="100" spans="2:11" s="1" customFormat="1" ht="18.75" customHeight="1">
      <c r="B100" s="273"/>
      <c r="C100" s="273"/>
      <c r="D100" s="273"/>
      <c r="E100" s="273"/>
      <c r="F100" s="273"/>
      <c r="G100" s="273"/>
      <c r="H100" s="273"/>
      <c r="I100" s="273"/>
      <c r="J100" s="273"/>
      <c r="K100" s="273"/>
    </row>
    <row r="101" spans="2:11" s="1" customFormat="1" ht="7.5" customHeight="1">
      <c r="B101" s="274"/>
      <c r="C101" s="275"/>
      <c r="D101" s="275"/>
      <c r="E101" s="275"/>
      <c r="F101" s="275"/>
      <c r="G101" s="275"/>
      <c r="H101" s="275"/>
      <c r="I101" s="275"/>
      <c r="J101" s="275"/>
      <c r="K101" s="276"/>
    </row>
    <row r="102" spans="2:11" s="1" customFormat="1" ht="45" customHeight="1">
      <c r="B102" s="277"/>
      <c r="C102" s="386" t="s">
        <v>3181</v>
      </c>
      <c r="D102" s="386"/>
      <c r="E102" s="386"/>
      <c r="F102" s="386"/>
      <c r="G102" s="386"/>
      <c r="H102" s="386"/>
      <c r="I102" s="386"/>
      <c r="J102" s="386"/>
      <c r="K102" s="278"/>
    </row>
    <row r="103" spans="2:11" s="1" customFormat="1" ht="17.25" customHeight="1">
      <c r="B103" s="277"/>
      <c r="C103" s="279" t="s">
        <v>3136</v>
      </c>
      <c r="D103" s="279"/>
      <c r="E103" s="279"/>
      <c r="F103" s="279" t="s">
        <v>3137</v>
      </c>
      <c r="G103" s="280"/>
      <c r="H103" s="279" t="s">
        <v>54</v>
      </c>
      <c r="I103" s="279" t="s">
        <v>57</v>
      </c>
      <c r="J103" s="279" t="s">
        <v>3138</v>
      </c>
      <c r="K103" s="278"/>
    </row>
    <row r="104" spans="2:11" s="1" customFormat="1" ht="17.25" customHeight="1">
      <c r="B104" s="277"/>
      <c r="C104" s="281" t="s">
        <v>3139</v>
      </c>
      <c r="D104" s="281"/>
      <c r="E104" s="281"/>
      <c r="F104" s="282" t="s">
        <v>3140</v>
      </c>
      <c r="G104" s="283"/>
      <c r="H104" s="281"/>
      <c r="I104" s="281"/>
      <c r="J104" s="281" t="s">
        <v>3141</v>
      </c>
      <c r="K104" s="278"/>
    </row>
    <row r="105" spans="2:11" s="1" customFormat="1" ht="5.25" customHeight="1">
      <c r="B105" s="277"/>
      <c r="C105" s="279"/>
      <c r="D105" s="279"/>
      <c r="E105" s="279"/>
      <c r="F105" s="279"/>
      <c r="G105" s="295"/>
      <c r="H105" s="279"/>
      <c r="I105" s="279"/>
      <c r="J105" s="279"/>
      <c r="K105" s="278"/>
    </row>
    <row r="106" spans="2:11" s="1" customFormat="1" ht="15" customHeight="1">
      <c r="B106" s="277"/>
      <c r="C106" s="266" t="s">
        <v>53</v>
      </c>
      <c r="D106" s="284"/>
      <c r="E106" s="284"/>
      <c r="F106" s="286" t="s">
        <v>3142</v>
      </c>
      <c r="G106" s="295"/>
      <c r="H106" s="266" t="s">
        <v>3182</v>
      </c>
      <c r="I106" s="266" t="s">
        <v>3144</v>
      </c>
      <c r="J106" s="266">
        <v>20</v>
      </c>
      <c r="K106" s="278"/>
    </row>
    <row r="107" spans="2:11" s="1" customFormat="1" ht="15" customHeight="1">
      <c r="B107" s="277"/>
      <c r="C107" s="266" t="s">
        <v>3145</v>
      </c>
      <c r="D107" s="266"/>
      <c r="E107" s="266"/>
      <c r="F107" s="286" t="s">
        <v>3142</v>
      </c>
      <c r="G107" s="266"/>
      <c r="H107" s="266" t="s">
        <v>3182</v>
      </c>
      <c r="I107" s="266" t="s">
        <v>3144</v>
      </c>
      <c r="J107" s="266">
        <v>120</v>
      </c>
      <c r="K107" s="278"/>
    </row>
    <row r="108" spans="2:11" s="1" customFormat="1" ht="15" customHeight="1">
      <c r="B108" s="287"/>
      <c r="C108" s="266" t="s">
        <v>3147</v>
      </c>
      <c r="D108" s="266"/>
      <c r="E108" s="266"/>
      <c r="F108" s="286" t="s">
        <v>3148</v>
      </c>
      <c r="G108" s="266"/>
      <c r="H108" s="266" t="s">
        <v>3182</v>
      </c>
      <c r="I108" s="266" t="s">
        <v>3144</v>
      </c>
      <c r="J108" s="266">
        <v>50</v>
      </c>
      <c r="K108" s="278"/>
    </row>
    <row r="109" spans="2:11" s="1" customFormat="1" ht="15" customHeight="1">
      <c r="B109" s="287"/>
      <c r="C109" s="266" t="s">
        <v>3150</v>
      </c>
      <c r="D109" s="266"/>
      <c r="E109" s="266"/>
      <c r="F109" s="286" t="s">
        <v>3142</v>
      </c>
      <c r="G109" s="266"/>
      <c r="H109" s="266" t="s">
        <v>3182</v>
      </c>
      <c r="I109" s="266" t="s">
        <v>3152</v>
      </c>
      <c r="J109" s="266"/>
      <c r="K109" s="278"/>
    </row>
    <row r="110" spans="2:11" s="1" customFormat="1" ht="15" customHeight="1">
      <c r="B110" s="287"/>
      <c r="C110" s="266" t="s">
        <v>3161</v>
      </c>
      <c r="D110" s="266"/>
      <c r="E110" s="266"/>
      <c r="F110" s="286" t="s">
        <v>3148</v>
      </c>
      <c r="G110" s="266"/>
      <c r="H110" s="266" t="s">
        <v>3182</v>
      </c>
      <c r="I110" s="266" t="s">
        <v>3144</v>
      </c>
      <c r="J110" s="266">
        <v>50</v>
      </c>
      <c r="K110" s="278"/>
    </row>
    <row r="111" spans="2:11" s="1" customFormat="1" ht="15" customHeight="1">
      <c r="B111" s="287"/>
      <c r="C111" s="266" t="s">
        <v>3169</v>
      </c>
      <c r="D111" s="266"/>
      <c r="E111" s="266"/>
      <c r="F111" s="286" t="s">
        <v>3148</v>
      </c>
      <c r="G111" s="266"/>
      <c r="H111" s="266" t="s">
        <v>3182</v>
      </c>
      <c r="I111" s="266" t="s">
        <v>3144</v>
      </c>
      <c r="J111" s="266">
        <v>50</v>
      </c>
      <c r="K111" s="278"/>
    </row>
    <row r="112" spans="2:11" s="1" customFormat="1" ht="15" customHeight="1">
      <c r="B112" s="287"/>
      <c r="C112" s="266" t="s">
        <v>3167</v>
      </c>
      <c r="D112" s="266"/>
      <c r="E112" s="266"/>
      <c r="F112" s="286" t="s">
        <v>3148</v>
      </c>
      <c r="G112" s="266"/>
      <c r="H112" s="266" t="s">
        <v>3182</v>
      </c>
      <c r="I112" s="266" t="s">
        <v>3144</v>
      </c>
      <c r="J112" s="266">
        <v>50</v>
      </c>
      <c r="K112" s="278"/>
    </row>
    <row r="113" spans="2:11" s="1" customFormat="1" ht="15" customHeight="1">
      <c r="B113" s="287"/>
      <c r="C113" s="266" t="s">
        <v>53</v>
      </c>
      <c r="D113" s="266"/>
      <c r="E113" s="266"/>
      <c r="F113" s="286" t="s">
        <v>3142</v>
      </c>
      <c r="G113" s="266"/>
      <c r="H113" s="266" t="s">
        <v>3183</v>
      </c>
      <c r="I113" s="266" t="s">
        <v>3144</v>
      </c>
      <c r="J113" s="266">
        <v>20</v>
      </c>
      <c r="K113" s="278"/>
    </row>
    <row r="114" spans="2:11" s="1" customFormat="1" ht="15" customHeight="1">
      <c r="B114" s="287"/>
      <c r="C114" s="266" t="s">
        <v>3184</v>
      </c>
      <c r="D114" s="266"/>
      <c r="E114" s="266"/>
      <c r="F114" s="286" t="s">
        <v>3142</v>
      </c>
      <c r="G114" s="266"/>
      <c r="H114" s="266" t="s">
        <v>3185</v>
      </c>
      <c r="I114" s="266" t="s">
        <v>3144</v>
      </c>
      <c r="J114" s="266">
        <v>120</v>
      </c>
      <c r="K114" s="278"/>
    </row>
    <row r="115" spans="2:11" s="1" customFormat="1" ht="15" customHeight="1">
      <c r="B115" s="287"/>
      <c r="C115" s="266" t="s">
        <v>38</v>
      </c>
      <c r="D115" s="266"/>
      <c r="E115" s="266"/>
      <c r="F115" s="286" t="s">
        <v>3142</v>
      </c>
      <c r="G115" s="266"/>
      <c r="H115" s="266" t="s">
        <v>3186</v>
      </c>
      <c r="I115" s="266" t="s">
        <v>3177</v>
      </c>
      <c r="J115" s="266"/>
      <c r="K115" s="278"/>
    </row>
    <row r="116" spans="2:11" s="1" customFormat="1" ht="15" customHeight="1">
      <c r="B116" s="287"/>
      <c r="C116" s="266" t="s">
        <v>48</v>
      </c>
      <c r="D116" s="266"/>
      <c r="E116" s="266"/>
      <c r="F116" s="286" t="s">
        <v>3142</v>
      </c>
      <c r="G116" s="266"/>
      <c r="H116" s="266" t="s">
        <v>3187</v>
      </c>
      <c r="I116" s="266" t="s">
        <v>3177</v>
      </c>
      <c r="J116" s="266"/>
      <c r="K116" s="278"/>
    </row>
    <row r="117" spans="2:11" s="1" customFormat="1" ht="15" customHeight="1">
      <c r="B117" s="287"/>
      <c r="C117" s="266" t="s">
        <v>57</v>
      </c>
      <c r="D117" s="266"/>
      <c r="E117" s="266"/>
      <c r="F117" s="286" t="s">
        <v>3142</v>
      </c>
      <c r="G117" s="266"/>
      <c r="H117" s="266" t="s">
        <v>3188</v>
      </c>
      <c r="I117" s="266" t="s">
        <v>3189</v>
      </c>
      <c r="J117" s="266"/>
      <c r="K117" s="278"/>
    </row>
    <row r="118" spans="2:11" s="1" customFormat="1" ht="15" customHeight="1">
      <c r="B118" s="290"/>
      <c r="C118" s="296"/>
      <c r="D118" s="296"/>
      <c r="E118" s="296"/>
      <c r="F118" s="296"/>
      <c r="G118" s="296"/>
      <c r="H118" s="296"/>
      <c r="I118" s="296"/>
      <c r="J118" s="296"/>
      <c r="K118" s="292"/>
    </row>
    <row r="119" spans="2:11" s="1" customFormat="1" ht="18.75" customHeight="1">
      <c r="B119" s="297"/>
      <c r="C119" s="263"/>
      <c r="D119" s="263"/>
      <c r="E119" s="263"/>
      <c r="F119" s="298"/>
      <c r="G119" s="263"/>
      <c r="H119" s="263"/>
      <c r="I119" s="263"/>
      <c r="J119" s="263"/>
      <c r="K119" s="297"/>
    </row>
    <row r="120" spans="2:11" s="1" customFormat="1" ht="18.75" customHeight="1">
      <c r="B120" s="273"/>
      <c r="C120" s="273"/>
      <c r="D120" s="273"/>
      <c r="E120" s="273"/>
      <c r="F120" s="273"/>
      <c r="G120" s="273"/>
      <c r="H120" s="273"/>
      <c r="I120" s="273"/>
      <c r="J120" s="273"/>
      <c r="K120" s="273"/>
    </row>
    <row r="121" spans="2:11" s="1" customFormat="1" ht="7.5" customHeight="1">
      <c r="B121" s="299"/>
      <c r="C121" s="300"/>
      <c r="D121" s="300"/>
      <c r="E121" s="300"/>
      <c r="F121" s="300"/>
      <c r="G121" s="300"/>
      <c r="H121" s="300"/>
      <c r="I121" s="300"/>
      <c r="J121" s="300"/>
      <c r="K121" s="301"/>
    </row>
    <row r="122" spans="2:11" s="1" customFormat="1" ht="45" customHeight="1">
      <c r="B122" s="302"/>
      <c r="C122" s="385" t="s">
        <v>3190</v>
      </c>
      <c r="D122" s="385"/>
      <c r="E122" s="385"/>
      <c r="F122" s="385"/>
      <c r="G122" s="385"/>
      <c r="H122" s="385"/>
      <c r="I122" s="385"/>
      <c r="J122" s="385"/>
      <c r="K122" s="303"/>
    </row>
    <row r="123" spans="2:11" s="1" customFormat="1" ht="17.25" customHeight="1">
      <c r="B123" s="304"/>
      <c r="C123" s="279" t="s">
        <v>3136</v>
      </c>
      <c r="D123" s="279"/>
      <c r="E123" s="279"/>
      <c r="F123" s="279" t="s">
        <v>3137</v>
      </c>
      <c r="G123" s="280"/>
      <c r="H123" s="279" t="s">
        <v>54</v>
      </c>
      <c r="I123" s="279" t="s">
        <v>57</v>
      </c>
      <c r="J123" s="279" t="s">
        <v>3138</v>
      </c>
      <c r="K123" s="305"/>
    </row>
    <row r="124" spans="2:11" s="1" customFormat="1" ht="17.25" customHeight="1">
      <c r="B124" s="304"/>
      <c r="C124" s="281" t="s">
        <v>3139</v>
      </c>
      <c r="D124" s="281"/>
      <c r="E124" s="281"/>
      <c r="F124" s="282" t="s">
        <v>3140</v>
      </c>
      <c r="G124" s="283"/>
      <c r="H124" s="281"/>
      <c r="I124" s="281"/>
      <c r="J124" s="281" t="s">
        <v>3141</v>
      </c>
      <c r="K124" s="305"/>
    </row>
    <row r="125" spans="2:11" s="1" customFormat="1" ht="5.25" customHeight="1">
      <c r="B125" s="306"/>
      <c r="C125" s="284"/>
      <c r="D125" s="284"/>
      <c r="E125" s="284"/>
      <c r="F125" s="284"/>
      <c r="G125" s="266"/>
      <c r="H125" s="284"/>
      <c r="I125" s="284"/>
      <c r="J125" s="284"/>
      <c r="K125" s="307"/>
    </row>
    <row r="126" spans="2:11" s="1" customFormat="1" ht="15" customHeight="1">
      <c r="B126" s="306"/>
      <c r="C126" s="266" t="s">
        <v>3145</v>
      </c>
      <c r="D126" s="284"/>
      <c r="E126" s="284"/>
      <c r="F126" s="286" t="s">
        <v>3142</v>
      </c>
      <c r="G126" s="266"/>
      <c r="H126" s="266" t="s">
        <v>3182</v>
      </c>
      <c r="I126" s="266" t="s">
        <v>3144</v>
      </c>
      <c r="J126" s="266">
        <v>120</v>
      </c>
      <c r="K126" s="308"/>
    </row>
    <row r="127" spans="2:11" s="1" customFormat="1" ht="15" customHeight="1">
      <c r="B127" s="306"/>
      <c r="C127" s="266" t="s">
        <v>3191</v>
      </c>
      <c r="D127" s="266"/>
      <c r="E127" s="266"/>
      <c r="F127" s="286" t="s">
        <v>3142</v>
      </c>
      <c r="G127" s="266"/>
      <c r="H127" s="266" t="s">
        <v>3192</v>
      </c>
      <c r="I127" s="266" t="s">
        <v>3144</v>
      </c>
      <c r="J127" s="266" t="s">
        <v>3193</v>
      </c>
      <c r="K127" s="308"/>
    </row>
    <row r="128" spans="2:11" s="1" customFormat="1" ht="15" customHeight="1">
      <c r="B128" s="306"/>
      <c r="C128" s="266" t="s">
        <v>3090</v>
      </c>
      <c r="D128" s="266"/>
      <c r="E128" s="266"/>
      <c r="F128" s="286" t="s">
        <v>3142</v>
      </c>
      <c r="G128" s="266"/>
      <c r="H128" s="266" t="s">
        <v>3194</v>
      </c>
      <c r="I128" s="266" t="s">
        <v>3144</v>
      </c>
      <c r="J128" s="266" t="s">
        <v>3193</v>
      </c>
      <c r="K128" s="308"/>
    </row>
    <row r="129" spans="2:11" s="1" customFormat="1" ht="15" customHeight="1">
      <c r="B129" s="306"/>
      <c r="C129" s="266" t="s">
        <v>3153</v>
      </c>
      <c r="D129" s="266"/>
      <c r="E129" s="266"/>
      <c r="F129" s="286" t="s">
        <v>3148</v>
      </c>
      <c r="G129" s="266"/>
      <c r="H129" s="266" t="s">
        <v>3154</v>
      </c>
      <c r="I129" s="266" t="s">
        <v>3144</v>
      </c>
      <c r="J129" s="266">
        <v>15</v>
      </c>
      <c r="K129" s="308"/>
    </row>
    <row r="130" spans="2:11" s="1" customFormat="1" ht="15" customHeight="1">
      <c r="B130" s="306"/>
      <c r="C130" s="288" t="s">
        <v>3155</v>
      </c>
      <c r="D130" s="288"/>
      <c r="E130" s="288"/>
      <c r="F130" s="289" t="s">
        <v>3148</v>
      </c>
      <c r="G130" s="288"/>
      <c r="H130" s="288" t="s">
        <v>3156</v>
      </c>
      <c r="I130" s="288" t="s">
        <v>3144</v>
      </c>
      <c r="J130" s="288">
        <v>15</v>
      </c>
      <c r="K130" s="308"/>
    </row>
    <row r="131" spans="2:11" s="1" customFormat="1" ht="15" customHeight="1">
      <c r="B131" s="306"/>
      <c r="C131" s="288" t="s">
        <v>3157</v>
      </c>
      <c r="D131" s="288"/>
      <c r="E131" s="288"/>
      <c r="F131" s="289" t="s">
        <v>3148</v>
      </c>
      <c r="G131" s="288"/>
      <c r="H131" s="288" t="s">
        <v>3158</v>
      </c>
      <c r="I131" s="288" t="s">
        <v>3144</v>
      </c>
      <c r="J131" s="288">
        <v>20</v>
      </c>
      <c r="K131" s="308"/>
    </row>
    <row r="132" spans="2:11" s="1" customFormat="1" ht="15" customHeight="1">
      <c r="B132" s="306"/>
      <c r="C132" s="288" t="s">
        <v>3159</v>
      </c>
      <c r="D132" s="288"/>
      <c r="E132" s="288"/>
      <c r="F132" s="289" t="s">
        <v>3148</v>
      </c>
      <c r="G132" s="288"/>
      <c r="H132" s="288" t="s">
        <v>3160</v>
      </c>
      <c r="I132" s="288" t="s">
        <v>3144</v>
      </c>
      <c r="J132" s="288">
        <v>20</v>
      </c>
      <c r="K132" s="308"/>
    </row>
    <row r="133" spans="2:11" s="1" customFormat="1" ht="15" customHeight="1">
      <c r="B133" s="306"/>
      <c r="C133" s="266" t="s">
        <v>3147</v>
      </c>
      <c r="D133" s="266"/>
      <c r="E133" s="266"/>
      <c r="F133" s="286" t="s">
        <v>3148</v>
      </c>
      <c r="G133" s="266"/>
      <c r="H133" s="266" t="s">
        <v>3182</v>
      </c>
      <c r="I133" s="266" t="s">
        <v>3144</v>
      </c>
      <c r="J133" s="266">
        <v>50</v>
      </c>
      <c r="K133" s="308"/>
    </row>
    <row r="134" spans="2:11" s="1" customFormat="1" ht="15" customHeight="1">
      <c r="B134" s="306"/>
      <c r="C134" s="266" t="s">
        <v>3161</v>
      </c>
      <c r="D134" s="266"/>
      <c r="E134" s="266"/>
      <c r="F134" s="286" t="s">
        <v>3148</v>
      </c>
      <c r="G134" s="266"/>
      <c r="H134" s="266" t="s">
        <v>3182</v>
      </c>
      <c r="I134" s="266" t="s">
        <v>3144</v>
      </c>
      <c r="J134" s="266">
        <v>50</v>
      </c>
      <c r="K134" s="308"/>
    </row>
    <row r="135" spans="2:11" s="1" customFormat="1" ht="15" customHeight="1">
      <c r="B135" s="306"/>
      <c r="C135" s="266" t="s">
        <v>3167</v>
      </c>
      <c r="D135" s="266"/>
      <c r="E135" s="266"/>
      <c r="F135" s="286" t="s">
        <v>3148</v>
      </c>
      <c r="G135" s="266"/>
      <c r="H135" s="266" t="s">
        <v>3182</v>
      </c>
      <c r="I135" s="266" t="s">
        <v>3144</v>
      </c>
      <c r="J135" s="266">
        <v>50</v>
      </c>
      <c r="K135" s="308"/>
    </row>
    <row r="136" spans="2:11" s="1" customFormat="1" ht="15" customHeight="1">
      <c r="B136" s="306"/>
      <c r="C136" s="266" t="s">
        <v>3169</v>
      </c>
      <c r="D136" s="266"/>
      <c r="E136" s="266"/>
      <c r="F136" s="286" t="s">
        <v>3148</v>
      </c>
      <c r="G136" s="266"/>
      <c r="H136" s="266" t="s">
        <v>3182</v>
      </c>
      <c r="I136" s="266" t="s">
        <v>3144</v>
      </c>
      <c r="J136" s="266">
        <v>50</v>
      </c>
      <c r="K136" s="308"/>
    </row>
    <row r="137" spans="2:11" s="1" customFormat="1" ht="15" customHeight="1">
      <c r="B137" s="306"/>
      <c r="C137" s="266" t="s">
        <v>3170</v>
      </c>
      <c r="D137" s="266"/>
      <c r="E137" s="266"/>
      <c r="F137" s="286" t="s">
        <v>3148</v>
      </c>
      <c r="G137" s="266"/>
      <c r="H137" s="266" t="s">
        <v>3195</v>
      </c>
      <c r="I137" s="266" t="s">
        <v>3144</v>
      </c>
      <c r="J137" s="266">
        <v>255</v>
      </c>
      <c r="K137" s="308"/>
    </row>
    <row r="138" spans="2:11" s="1" customFormat="1" ht="15" customHeight="1">
      <c r="B138" s="306"/>
      <c r="C138" s="266" t="s">
        <v>3172</v>
      </c>
      <c r="D138" s="266"/>
      <c r="E138" s="266"/>
      <c r="F138" s="286" t="s">
        <v>3142</v>
      </c>
      <c r="G138" s="266"/>
      <c r="H138" s="266" t="s">
        <v>3196</v>
      </c>
      <c r="I138" s="266" t="s">
        <v>3174</v>
      </c>
      <c r="J138" s="266"/>
      <c r="K138" s="308"/>
    </row>
    <row r="139" spans="2:11" s="1" customFormat="1" ht="15" customHeight="1">
      <c r="B139" s="306"/>
      <c r="C139" s="266" t="s">
        <v>3175</v>
      </c>
      <c r="D139" s="266"/>
      <c r="E139" s="266"/>
      <c r="F139" s="286" t="s">
        <v>3142</v>
      </c>
      <c r="G139" s="266"/>
      <c r="H139" s="266" t="s">
        <v>3197</v>
      </c>
      <c r="I139" s="266" t="s">
        <v>3177</v>
      </c>
      <c r="J139" s="266"/>
      <c r="K139" s="308"/>
    </row>
    <row r="140" spans="2:11" s="1" customFormat="1" ht="15" customHeight="1">
      <c r="B140" s="306"/>
      <c r="C140" s="266" t="s">
        <v>3178</v>
      </c>
      <c r="D140" s="266"/>
      <c r="E140" s="266"/>
      <c r="F140" s="286" t="s">
        <v>3142</v>
      </c>
      <c r="G140" s="266"/>
      <c r="H140" s="266" t="s">
        <v>3178</v>
      </c>
      <c r="I140" s="266" t="s">
        <v>3177</v>
      </c>
      <c r="J140" s="266"/>
      <c r="K140" s="308"/>
    </row>
    <row r="141" spans="2:11" s="1" customFormat="1" ht="15" customHeight="1">
      <c r="B141" s="306"/>
      <c r="C141" s="266" t="s">
        <v>38</v>
      </c>
      <c r="D141" s="266"/>
      <c r="E141" s="266"/>
      <c r="F141" s="286" t="s">
        <v>3142</v>
      </c>
      <c r="G141" s="266"/>
      <c r="H141" s="266" t="s">
        <v>3198</v>
      </c>
      <c r="I141" s="266" t="s">
        <v>3177</v>
      </c>
      <c r="J141" s="266"/>
      <c r="K141" s="308"/>
    </row>
    <row r="142" spans="2:11" s="1" customFormat="1" ht="15" customHeight="1">
      <c r="B142" s="306"/>
      <c r="C142" s="266" t="s">
        <v>3199</v>
      </c>
      <c r="D142" s="266"/>
      <c r="E142" s="266"/>
      <c r="F142" s="286" t="s">
        <v>3142</v>
      </c>
      <c r="G142" s="266"/>
      <c r="H142" s="266" t="s">
        <v>3200</v>
      </c>
      <c r="I142" s="266" t="s">
        <v>3177</v>
      </c>
      <c r="J142" s="266"/>
      <c r="K142" s="308"/>
    </row>
    <row r="143" spans="2:11" s="1" customFormat="1" ht="15" customHeight="1">
      <c r="B143" s="309"/>
      <c r="C143" s="310"/>
      <c r="D143" s="310"/>
      <c r="E143" s="310"/>
      <c r="F143" s="310"/>
      <c r="G143" s="310"/>
      <c r="H143" s="310"/>
      <c r="I143" s="310"/>
      <c r="J143" s="310"/>
      <c r="K143" s="311"/>
    </row>
    <row r="144" spans="2:11" s="1" customFormat="1" ht="18.75" customHeight="1">
      <c r="B144" s="263"/>
      <c r="C144" s="263"/>
      <c r="D144" s="263"/>
      <c r="E144" s="263"/>
      <c r="F144" s="298"/>
      <c r="G144" s="263"/>
      <c r="H144" s="263"/>
      <c r="I144" s="263"/>
      <c r="J144" s="263"/>
      <c r="K144" s="263"/>
    </row>
    <row r="145" spans="2:11" s="1" customFormat="1" ht="18.75" customHeight="1">
      <c r="B145" s="273"/>
      <c r="C145" s="273"/>
      <c r="D145" s="273"/>
      <c r="E145" s="273"/>
      <c r="F145" s="273"/>
      <c r="G145" s="273"/>
      <c r="H145" s="273"/>
      <c r="I145" s="273"/>
      <c r="J145" s="273"/>
      <c r="K145" s="273"/>
    </row>
    <row r="146" spans="2:11" s="1" customFormat="1" ht="7.5" customHeight="1">
      <c r="B146" s="274"/>
      <c r="C146" s="275"/>
      <c r="D146" s="275"/>
      <c r="E146" s="275"/>
      <c r="F146" s="275"/>
      <c r="G146" s="275"/>
      <c r="H146" s="275"/>
      <c r="I146" s="275"/>
      <c r="J146" s="275"/>
      <c r="K146" s="276"/>
    </row>
    <row r="147" spans="2:11" s="1" customFormat="1" ht="45" customHeight="1">
      <c r="B147" s="277"/>
      <c r="C147" s="386" t="s">
        <v>3201</v>
      </c>
      <c r="D147" s="386"/>
      <c r="E147" s="386"/>
      <c r="F147" s="386"/>
      <c r="G147" s="386"/>
      <c r="H147" s="386"/>
      <c r="I147" s="386"/>
      <c r="J147" s="386"/>
      <c r="K147" s="278"/>
    </row>
    <row r="148" spans="2:11" s="1" customFormat="1" ht="17.25" customHeight="1">
      <c r="B148" s="277"/>
      <c r="C148" s="279" t="s">
        <v>3136</v>
      </c>
      <c r="D148" s="279"/>
      <c r="E148" s="279"/>
      <c r="F148" s="279" t="s">
        <v>3137</v>
      </c>
      <c r="G148" s="280"/>
      <c r="H148" s="279" t="s">
        <v>54</v>
      </c>
      <c r="I148" s="279" t="s">
        <v>57</v>
      </c>
      <c r="J148" s="279" t="s">
        <v>3138</v>
      </c>
      <c r="K148" s="278"/>
    </row>
    <row r="149" spans="2:11" s="1" customFormat="1" ht="17.25" customHeight="1">
      <c r="B149" s="277"/>
      <c r="C149" s="281" t="s">
        <v>3139</v>
      </c>
      <c r="D149" s="281"/>
      <c r="E149" s="281"/>
      <c r="F149" s="282" t="s">
        <v>3140</v>
      </c>
      <c r="G149" s="283"/>
      <c r="H149" s="281"/>
      <c r="I149" s="281"/>
      <c r="J149" s="281" t="s">
        <v>3141</v>
      </c>
      <c r="K149" s="278"/>
    </row>
    <row r="150" spans="2:11" s="1" customFormat="1" ht="5.25" customHeight="1">
      <c r="B150" s="287"/>
      <c r="C150" s="284"/>
      <c r="D150" s="284"/>
      <c r="E150" s="284"/>
      <c r="F150" s="284"/>
      <c r="G150" s="285"/>
      <c r="H150" s="284"/>
      <c r="I150" s="284"/>
      <c r="J150" s="284"/>
      <c r="K150" s="308"/>
    </row>
    <row r="151" spans="2:11" s="1" customFormat="1" ht="15" customHeight="1">
      <c r="B151" s="287"/>
      <c r="C151" s="312" t="s">
        <v>3145</v>
      </c>
      <c r="D151" s="266"/>
      <c r="E151" s="266"/>
      <c r="F151" s="313" t="s">
        <v>3142</v>
      </c>
      <c r="G151" s="266"/>
      <c r="H151" s="312" t="s">
        <v>3182</v>
      </c>
      <c r="I151" s="312" t="s">
        <v>3144</v>
      </c>
      <c r="J151" s="312">
        <v>120</v>
      </c>
      <c r="K151" s="308"/>
    </row>
    <row r="152" spans="2:11" s="1" customFormat="1" ht="15" customHeight="1">
      <c r="B152" s="287"/>
      <c r="C152" s="312" t="s">
        <v>3191</v>
      </c>
      <c r="D152" s="266"/>
      <c r="E152" s="266"/>
      <c r="F152" s="313" t="s">
        <v>3142</v>
      </c>
      <c r="G152" s="266"/>
      <c r="H152" s="312" t="s">
        <v>3202</v>
      </c>
      <c r="I152" s="312" t="s">
        <v>3144</v>
      </c>
      <c r="J152" s="312" t="s">
        <v>3193</v>
      </c>
      <c r="K152" s="308"/>
    </row>
    <row r="153" spans="2:11" s="1" customFormat="1" ht="15" customHeight="1">
      <c r="B153" s="287"/>
      <c r="C153" s="312" t="s">
        <v>3090</v>
      </c>
      <c r="D153" s="266"/>
      <c r="E153" s="266"/>
      <c r="F153" s="313" t="s">
        <v>3142</v>
      </c>
      <c r="G153" s="266"/>
      <c r="H153" s="312" t="s">
        <v>3203</v>
      </c>
      <c r="I153" s="312" t="s">
        <v>3144</v>
      </c>
      <c r="J153" s="312" t="s">
        <v>3193</v>
      </c>
      <c r="K153" s="308"/>
    </row>
    <row r="154" spans="2:11" s="1" customFormat="1" ht="15" customHeight="1">
      <c r="B154" s="287"/>
      <c r="C154" s="312" t="s">
        <v>3147</v>
      </c>
      <c r="D154" s="266"/>
      <c r="E154" s="266"/>
      <c r="F154" s="313" t="s">
        <v>3148</v>
      </c>
      <c r="G154" s="266"/>
      <c r="H154" s="312" t="s">
        <v>3182</v>
      </c>
      <c r="I154" s="312" t="s">
        <v>3144</v>
      </c>
      <c r="J154" s="312">
        <v>50</v>
      </c>
      <c r="K154" s="308"/>
    </row>
    <row r="155" spans="2:11" s="1" customFormat="1" ht="15" customHeight="1">
      <c r="B155" s="287"/>
      <c r="C155" s="312" t="s">
        <v>3150</v>
      </c>
      <c r="D155" s="266"/>
      <c r="E155" s="266"/>
      <c r="F155" s="313" t="s">
        <v>3142</v>
      </c>
      <c r="G155" s="266"/>
      <c r="H155" s="312" t="s">
        <v>3182</v>
      </c>
      <c r="I155" s="312" t="s">
        <v>3152</v>
      </c>
      <c r="J155" s="312"/>
      <c r="K155" s="308"/>
    </row>
    <row r="156" spans="2:11" s="1" customFormat="1" ht="15" customHeight="1">
      <c r="B156" s="287"/>
      <c r="C156" s="312" t="s">
        <v>3161</v>
      </c>
      <c r="D156" s="266"/>
      <c r="E156" s="266"/>
      <c r="F156" s="313" t="s">
        <v>3148</v>
      </c>
      <c r="G156" s="266"/>
      <c r="H156" s="312" t="s">
        <v>3182</v>
      </c>
      <c r="I156" s="312" t="s">
        <v>3144</v>
      </c>
      <c r="J156" s="312">
        <v>50</v>
      </c>
      <c r="K156" s="308"/>
    </row>
    <row r="157" spans="2:11" s="1" customFormat="1" ht="15" customHeight="1">
      <c r="B157" s="287"/>
      <c r="C157" s="312" t="s">
        <v>3169</v>
      </c>
      <c r="D157" s="266"/>
      <c r="E157" s="266"/>
      <c r="F157" s="313" t="s">
        <v>3148</v>
      </c>
      <c r="G157" s="266"/>
      <c r="H157" s="312" t="s">
        <v>3182</v>
      </c>
      <c r="I157" s="312" t="s">
        <v>3144</v>
      </c>
      <c r="J157" s="312">
        <v>50</v>
      </c>
      <c r="K157" s="308"/>
    </row>
    <row r="158" spans="2:11" s="1" customFormat="1" ht="15" customHeight="1">
      <c r="B158" s="287"/>
      <c r="C158" s="312" t="s">
        <v>3167</v>
      </c>
      <c r="D158" s="266"/>
      <c r="E158" s="266"/>
      <c r="F158" s="313" t="s">
        <v>3148</v>
      </c>
      <c r="G158" s="266"/>
      <c r="H158" s="312" t="s">
        <v>3182</v>
      </c>
      <c r="I158" s="312" t="s">
        <v>3144</v>
      </c>
      <c r="J158" s="312">
        <v>50</v>
      </c>
      <c r="K158" s="308"/>
    </row>
    <row r="159" spans="2:11" s="1" customFormat="1" ht="15" customHeight="1">
      <c r="B159" s="287"/>
      <c r="C159" s="312" t="s">
        <v>102</v>
      </c>
      <c r="D159" s="266"/>
      <c r="E159" s="266"/>
      <c r="F159" s="313" t="s">
        <v>3142</v>
      </c>
      <c r="G159" s="266"/>
      <c r="H159" s="312" t="s">
        <v>3204</v>
      </c>
      <c r="I159" s="312" t="s">
        <v>3144</v>
      </c>
      <c r="J159" s="312" t="s">
        <v>3205</v>
      </c>
      <c r="K159" s="308"/>
    </row>
    <row r="160" spans="2:11" s="1" customFormat="1" ht="15" customHeight="1">
      <c r="B160" s="287"/>
      <c r="C160" s="312" t="s">
        <v>3206</v>
      </c>
      <c r="D160" s="266"/>
      <c r="E160" s="266"/>
      <c r="F160" s="313" t="s">
        <v>3142</v>
      </c>
      <c r="G160" s="266"/>
      <c r="H160" s="312" t="s">
        <v>3207</v>
      </c>
      <c r="I160" s="312" t="s">
        <v>3177</v>
      </c>
      <c r="J160" s="312"/>
      <c r="K160" s="308"/>
    </row>
    <row r="161" spans="2:11" s="1" customFormat="1" ht="15" customHeight="1">
      <c r="B161" s="314"/>
      <c r="C161" s="296"/>
      <c r="D161" s="296"/>
      <c r="E161" s="296"/>
      <c r="F161" s="296"/>
      <c r="G161" s="296"/>
      <c r="H161" s="296"/>
      <c r="I161" s="296"/>
      <c r="J161" s="296"/>
      <c r="K161" s="315"/>
    </row>
    <row r="162" spans="2:11" s="1" customFormat="1" ht="18.75" customHeight="1">
      <c r="B162" s="263"/>
      <c r="C162" s="266"/>
      <c r="D162" s="266"/>
      <c r="E162" s="266"/>
      <c r="F162" s="286"/>
      <c r="G162" s="266"/>
      <c r="H162" s="266"/>
      <c r="I162" s="266"/>
      <c r="J162" s="266"/>
      <c r="K162" s="263"/>
    </row>
    <row r="163" spans="2:11" s="1" customFormat="1" ht="18.75" customHeight="1">
      <c r="B163" s="273"/>
      <c r="C163" s="273"/>
      <c r="D163" s="273"/>
      <c r="E163" s="273"/>
      <c r="F163" s="273"/>
      <c r="G163" s="273"/>
      <c r="H163" s="273"/>
      <c r="I163" s="273"/>
      <c r="J163" s="273"/>
      <c r="K163" s="273"/>
    </row>
    <row r="164" spans="2:11" s="1" customFormat="1" ht="7.5" customHeight="1">
      <c r="B164" s="255"/>
      <c r="C164" s="256"/>
      <c r="D164" s="256"/>
      <c r="E164" s="256"/>
      <c r="F164" s="256"/>
      <c r="G164" s="256"/>
      <c r="H164" s="256"/>
      <c r="I164" s="256"/>
      <c r="J164" s="256"/>
      <c r="K164" s="257"/>
    </row>
    <row r="165" spans="2:11" s="1" customFormat="1" ht="45" customHeight="1">
      <c r="B165" s="258"/>
      <c r="C165" s="385" t="s">
        <v>3208</v>
      </c>
      <c r="D165" s="385"/>
      <c r="E165" s="385"/>
      <c r="F165" s="385"/>
      <c r="G165" s="385"/>
      <c r="H165" s="385"/>
      <c r="I165" s="385"/>
      <c r="J165" s="385"/>
      <c r="K165" s="259"/>
    </row>
    <row r="166" spans="2:11" s="1" customFormat="1" ht="17.25" customHeight="1">
      <c r="B166" s="258"/>
      <c r="C166" s="279" t="s">
        <v>3136</v>
      </c>
      <c r="D166" s="279"/>
      <c r="E166" s="279"/>
      <c r="F166" s="279" t="s">
        <v>3137</v>
      </c>
      <c r="G166" s="316"/>
      <c r="H166" s="317" t="s">
        <v>54</v>
      </c>
      <c r="I166" s="317" t="s">
        <v>57</v>
      </c>
      <c r="J166" s="279" t="s">
        <v>3138</v>
      </c>
      <c r="K166" s="259"/>
    </row>
    <row r="167" spans="2:11" s="1" customFormat="1" ht="17.25" customHeight="1">
      <c r="B167" s="260"/>
      <c r="C167" s="281" t="s">
        <v>3139</v>
      </c>
      <c r="D167" s="281"/>
      <c r="E167" s="281"/>
      <c r="F167" s="282" t="s">
        <v>3140</v>
      </c>
      <c r="G167" s="318"/>
      <c r="H167" s="319"/>
      <c r="I167" s="319"/>
      <c r="J167" s="281" t="s">
        <v>3141</v>
      </c>
      <c r="K167" s="261"/>
    </row>
    <row r="168" spans="2:11" s="1" customFormat="1" ht="5.25" customHeight="1">
      <c r="B168" s="287"/>
      <c r="C168" s="284"/>
      <c r="D168" s="284"/>
      <c r="E168" s="284"/>
      <c r="F168" s="284"/>
      <c r="G168" s="285"/>
      <c r="H168" s="284"/>
      <c r="I168" s="284"/>
      <c r="J168" s="284"/>
      <c r="K168" s="308"/>
    </row>
    <row r="169" spans="2:11" s="1" customFormat="1" ht="15" customHeight="1">
      <c r="B169" s="287"/>
      <c r="C169" s="266" t="s">
        <v>3145</v>
      </c>
      <c r="D169" s="266"/>
      <c r="E169" s="266"/>
      <c r="F169" s="286" t="s">
        <v>3142</v>
      </c>
      <c r="G169" s="266"/>
      <c r="H169" s="266" t="s">
        <v>3182</v>
      </c>
      <c r="I169" s="266" t="s">
        <v>3144</v>
      </c>
      <c r="J169" s="266">
        <v>120</v>
      </c>
      <c r="K169" s="308"/>
    </row>
    <row r="170" spans="2:11" s="1" customFormat="1" ht="15" customHeight="1">
      <c r="B170" s="287"/>
      <c r="C170" s="266" t="s">
        <v>3191</v>
      </c>
      <c r="D170" s="266"/>
      <c r="E170" s="266"/>
      <c r="F170" s="286" t="s">
        <v>3142</v>
      </c>
      <c r="G170" s="266"/>
      <c r="H170" s="266" t="s">
        <v>3192</v>
      </c>
      <c r="I170" s="266" t="s">
        <v>3144</v>
      </c>
      <c r="J170" s="266" t="s">
        <v>3193</v>
      </c>
      <c r="K170" s="308"/>
    </row>
    <row r="171" spans="2:11" s="1" customFormat="1" ht="15" customHeight="1">
      <c r="B171" s="287"/>
      <c r="C171" s="266" t="s">
        <v>3090</v>
      </c>
      <c r="D171" s="266"/>
      <c r="E171" s="266"/>
      <c r="F171" s="286" t="s">
        <v>3142</v>
      </c>
      <c r="G171" s="266"/>
      <c r="H171" s="266" t="s">
        <v>3209</v>
      </c>
      <c r="I171" s="266" t="s">
        <v>3144</v>
      </c>
      <c r="J171" s="266" t="s">
        <v>3193</v>
      </c>
      <c r="K171" s="308"/>
    </row>
    <row r="172" spans="2:11" s="1" customFormat="1" ht="15" customHeight="1">
      <c r="B172" s="287"/>
      <c r="C172" s="266" t="s">
        <v>3147</v>
      </c>
      <c r="D172" s="266"/>
      <c r="E172" s="266"/>
      <c r="F172" s="286" t="s">
        <v>3148</v>
      </c>
      <c r="G172" s="266"/>
      <c r="H172" s="266" t="s">
        <v>3209</v>
      </c>
      <c r="I172" s="266" t="s">
        <v>3144</v>
      </c>
      <c r="J172" s="266">
        <v>50</v>
      </c>
      <c r="K172" s="308"/>
    </row>
    <row r="173" spans="2:11" s="1" customFormat="1" ht="15" customHeight="1">
      <c r="B173" s="287"/>
      <c r="C173" s="266" t="s">
        <v>3150</v>
      </c>
      <c r="D173" s="266"/>
      <c r="E173" s="266"/>
      <c r="F173" s="286" t="s">
        <v>3142</v>
      </c>
      <c r="G173" s="266"/>
      <c r="H173" s="266" t="s">
        <v>3209</v>
      </c>
      <c r="I173" s="266" t="s">
        <v>3152</v>
      </c>
      <c r="J173" s="266"/>
      <c r="K173" s="308"/>
    </row>
    <row r="174" spans="2:11" s="1" customFormat="1" ht="15" customHeight="1">
      <c r="B174" s="287"/>
      <c r="C174" s="266" t="s">
        <v>3161</v>
      </c>
      <c r="D174" s="266"/>
      <c r="E174" s="266"/>
      <c r="F174" s="286" t="s">
        <v>3148</v>
      </c>
      <c r="G174" s="266"/>
      <c r="H174" s="266" t="s">
        <v>3209</v>
      </c>
      <c r="I174" s="266" t="s">
        <v>3144</v>
      </c>
      <c r="J174" s="266">
        <v>50</v>
      </c>
      <c r="K174" s="308"/>
    </row>
    <row r="175" spans="2:11" s="1" customFormat="1" ht="15" customHeight="1">
      <c r="B175" s="287"/>
      <c r="C175" s="266" t="s">
        <v>3169</v>
      </c>
      <c r="D175" s="266"/>
      <c r="E175" s="266"/>
      <c r="F175" s="286" t="s">
        <v>3148</v>
      </c>
      <c r="G175" s="266"/>
      <c r="H175" s="266" t="s">
        <v>3209</v>
      </c>
      <c r="I175" s="266" t="s">
        <v>3144</v>
      </c>
      <c r="J175" s="266">
        <v>50</v>
      </c>
      <c r="K175" s="308"/>
    </row>
    <row r="176" spans="2:11" s="1" customFormat="1" ht="15" customHeight="1">
      <c r="B176" s="287"/>
      <c r="C176" s="266" t="s">
        <v>3167</v>
      </c>
      <c r="D176" s="266"/>
      <c r="E176" s="266"/>
      <c r="F176" s="286" t="s">
        <v>3148</v>
      </c>
      <c r="G176" s="266"/>
      <c r="H176" s="266" t="s">
        <v>3209</v>
      </c>
      <c r="I176" s="266" t="s">
        <v>3144</v>
      </c>
      <c r="J176" s="266">
        <v>50</v>
      </c>
      <c r="K176" s="308"/>
    </row>
    <row r="177" spans="2:11" s="1" customFormat="1" ht="15" customHeight="1">
      <c r="B177" s="287"/>
      <c r="C177" s="266" t="s">
        <v>132</v>
      </c>
      <c r="D177" s="266"/>
      <c r="E177" s="266"/>
      <c r="F177" s="286" t="s">
        <v>3142</v>
      </c>
      <c r="G177" s="266"/>
      <c r="H177" s="266" t="s">
        <v>3210</v>
      </c>
      <c r="I177" s="266" t="s">
        <v>3211</v>
      </c>
      <c r="J177" s="266"/>
      <c r="K177" s="308"/>
    </row>
    <row r="178" spans="2:11" s="1" customFormat="1" ht="15" customHeight="1">
      <c r="B178" s="287"/>
      <c r="C178" s="266" t="s">
        <v>57</v>
      </c>
      <c r="D178" s="266"/>
      <c r="E178" s="266"/>
      <c r="F178" s="286" t="s">
        <v>3142</v>
      </c>
      <c r="G178" s="266"/>
      <c r="H178" s="266" t="s">
        <v>3212</v>
      </c>
      <c r="I178" s="266" t="s">
        <v>3213</v>
      </c>
      <c r="J178" s="266">
        <v>1</v>
      </c>
      <c r="K178" s="308"/>
    </row>
    <row r="179" spans="2:11" s="1" customFormat="1" ht="15" customHeight="1">
      <c r="B179" s="287"/>
      <c r="C179" s="266" t="s">
        <v>53</v>
      </c>
      <c r="D179" s="266"/>
      <c r="E179" s="266"/>
      <c r="F179" s="286" t="s">
        <v>3142</v>
      </c>
      <c r="G179" s="266"/>
      <c r="H179" s="266" t="s">
        <v>3214</v>
      </c>
      <c r="I179" s="266" t="s">
        <v>3144</v>
      </c>
      <c r="J179" s="266">
        <v>20</v>
      </c>
      <c r="K179" s="308"/>
    </row>
    <row r="180" spans="2:11" s="1" customFormat="1" ht="15" customHeight="1">
      <c r="B180" s="287"/>
      <c r="C180" s="266" t="s">
        <v>54</v>
      </c>
      <c r="D180" s="266"/>
      <c r="E180" s="266"/>
      <c r="F180" s="286" t="s">
        <v>3142</v>
      </c>
      <c r="G180" s="266"/>
      <c r="H180" s="266" t="s">
        <v>3215</v>
      </c>
      <c r="I180" s="266" t="s">
        <v>3144</v>
      </c>
      <c r="J180" s="266">
        <v>255</v>
      </c>
      <c r="K180" s="308"/>
    </row>
    <row r="181" spans="2:11" s="1" customFormat="1" ht="15" customHeight="1">
      <c r="B181" s="287"/>
      <c r="C181" s="266" t="s">
        <v>133</v>
      </c>
      <c r="D181" s="266"/>
      <c r="E181" s="266"/>
      <c r="F181" s="286" t="s">
        <v>3142</v>
      </c>
      <c r="G181" s="266"/>
      <c r="H181" s="266" t="s">
        <v>3106</v>
      </c>
      <c r="I181" s="266" t="s">
        <v>3144</v>
      </c>
      <c r="J181" s="266">
        <v>10</v>
      </c>
      <c r="K181" s="308"/>
    </row>
    <row r="182" spans="2:11" s="1" customFormat="1" ht="15" customHeight="1">
      <c r="B182" s="287"/>
      <c r="C182" s="266" t="s">
        <v>134</v>
      </c>
      <c r="D182" s="266"/>
      <c r="E182" s="266"/>
      <c r="F182" s="286" t="s">
        <v>3142</v>
      </c>
      <c r="G182" s="266"/>
      <c r="H182" s="266" t="s">
        <v>3216</v>
      </c>
      <c r="I182" s="266" t="s">
        <v>3177</v>
      </c>
      <c r="J182" s="266"/>
      <c r="K182" s="308"/>
    </row>
    <row r="183" spans="2:11" s="1" customFormat="1" ht="15" customHeight="1">
      <c r="B183" s="287"/>
      <c r="C183" s="266" t="s">
        <v>3217</v>
      </c>
      <c r="D183" s="266"/>
      <c r="E183" s="266"/>
      <c r="F183" s="286" t="s">
        <v>3142</v>
      </c>
      <c r="G183" s="266"/>
      <c r="H183" s="266" t="s">
        <v>3218</v>
      </c>
      <c r="I183" s="266" t="s">
        <v>3177</v>
      </c>
      <c r="J183" s="266"/>
      <c r="K183" s="308"/>
    </row>
    <row r="184" spans="2:11" s="1" customFormat="1" ht="15" customHeight="1">
      <c r="B184" s="287"/>
      <c r="C184" s="266" t="s">
        <v>3206</v>
      </c>
      <c r="D184" s="266"/>
      <c r="E184" s="266"/>
      <c r="F184" s="286" t="s">
        <v>3142</v>
      </c>
      <c r="G184" s="266"/>
      <c r="H184" s="266" t="s">
        <v>3219</v>
      </c>
      <c r="I184" s="266" t="s">
        <v>3177</v>
      </c>
      <c r="J184" s="266"/>
      <c r="K184" s="308"/>
    </row>
    <row r="185" spans="2:11" s="1" customFormat="1" ht="15" customHeight="1">
      <c r="B185" s="287"/>
      <c r="C185" s="266" t="s">
        <v>136</v>
      </c>
      <c r="D185" s="266"/>
      <c r="E185" s="266"/>
      <c r="F185" s="286" t="s">
        <v>3148</v>
      </c>
      <c r="G185" s="266"/>
      <c r="H185" s="266" t="s">
        <v>3220</v>
      </c>
      <c r="I185" s="266" t="s">
        <v>3144</v>
      </c>
      <c r="J185" s="266">
        <v>50</v>
      </c>
      <c r="K185" s="308"/>
    </row>
    <row r="186" spans="2:11" s="1" customFormat="1" ht="15" customHeight="1">
      <c r="B186" s="287"/>
      <c r="C186" s="266" t="s">
        <v>3221</v>
      </c>
      <c r="D186" s="266"/>
      <c r="E186" s="266"/>
      <c r="F186" s="286" t="s">
        <v>3148</v>
      </c>
      <c r="G186" s="266"/>
      <c r="H186" s="266" t="s">
        <v>3222</v>
      </c>
      <c r="I186" s="266" t="s">
        <v>3223</v>
      </c>
      <c r="J186" s="266"/>
      <c r="K186" s="308"/>
    </row>
    <row r="187" spans="2:11" s="1" customFormat="1" ht="15" customHeight="1">
      <c r="B187" s="287"/>
      <c r="C187" s="266" t="s">
        <v>3224</v>
      </c>
      <c r="D187" s="266"/>
      <c r="E187" s="266"/>
      <c r="F187" s="286" t="s">
        <v>3148</v>
      </c>
      <c r="G187" s="266"/>
      <c r="H187" s="266" t="s">
        <v>3225</v>
      </c>
      <c r="I187" s="266" t="s">
        <v>3223</v>
      </c>
      <c r="J187" s="266"/>
      <c r="K187" s="308"/>
    </row>
    <row r="188" spans="2:11" s="1" customFormat="1" ht="15" customHeight="1">
      <c r="B188" s="287"/>
      <c r="C188" s="266" t="s">
        <v>3226</v>
      </c>
      <c r="D188" s="266"/>
      <c r="E188" s="266"/>
      <c r="F188" s="286" t="s">
        <v>3148</v>
      </c>
      <c r="G188" s="266"/>
      <c r="H188" s="266" t="s">
        <v>3227</v>
      </c>
      <c r="I188" s="266" t="s">
        <v>3223</v>
      </c>
      <c r="J188" s="266"/>
      <c r="K188" s="308"/>
    </row>
    <row r="189" spans="2:11" s="1" customFormat="1" ht="15" customHeight="1">
      <c r="B189" s="287"/>
      <c r="C189" s="320" t="s">
        <v>3228</v>
      </c>
      <c r="D189" s="266"/>
      <c r="E189" s="266"/>
      <c r="F189" s="286" t="s">
        <v>3148</v>
      </c>
      <c r="G189" s="266"/>
      <c r="H189" s="266" t="s">
        <v>3229</v>
      </c>
      <c r="I189" s="266" t="s">
        <v>3230</v>
      </c>
      <c r="J189" s="321" t="s">
        <v>3231</v>
      </c>
      <c r="K189" s="308"/>
    </row>
    <row r="190" spans="2:11" s="1" customFormat="1" ht="15" customHeight="1">
      <c r="B190" s="287"/>
      <c r="C190" s="272" t="s">
        <v>42</v>
      </c>
      <c r="D190" s="266"/>
      <c r="E190" s="266"/>
      <c r="F190" s="286" t="s">
        <v>3142</v>
      </c>
      <c r="G190" s="266"/>
      <c r="H190" s="263" t="s">
        <v>3232</v>
      </c>
      <c r="I190" s="266" t="s">
        <v>3233</v>
      </c>
      <c r="J190" s="266"/>
      <c r="K190" s="308"/>
    </row>
    <row r="191" spans="2:11" s="1" customFormat="1" ht="15" customHeight="1">
      <c r="B191" s="287"/>
      <c r="C191" s="272" t="s">
        <v>3234</v>
      </c>
      <c r="D191" s="266"/>
      <c r="E191" s="266"/>
      <c r="F191" s="286" t="s">
        <v>3142</v>
      </c>
      <c r="G191" s="266"/>
      <c r="H191" s="266" t="s">
        <v>3235</v>
      </c>
      <c r="I191" s="266" t="s">
        <v>3177</v>
      </c>
      <c r="J191" s="266"/>
      <c r="K191" s="308"/>
    </row>
    <row r="192" spans="2:11" s="1" customFormat="1" ht="15" customHeight="1">
      <c r="B192" s="287"/>
      <c r="C192" s="272" t="s">
        <v>3236</v>
      </c>
      <c r="D192" s="266"/>
      <c r="E192" s="266"/>
      <c r="F192" s="286" t="s">
        <v>3142</v>
      </c>
      <c r="G192" s="266"/>
      <c r="H192" s="266" t="s">
        <v>3237</v>
      </c>
      <c r="I192" s="266" t="s">
        <v>3177</v>
      </c>
      <c r="J192" s="266"/>
      <c r="K192" s="308"/>
    </row>
    <row r="193" spans="2:11" s="1" customFormat="1" ht="15" customHeight="1">
      <c r="B193" s="287"/>
      <c r="C193" s="272" t="s">
        <v>3238</v>
      </c>
      <c r="D193" s="266"/>
      <c r="E193" s="266"/>
      <c r="F193" s="286" t="s">
        <v>3148</v>
      </c>
      <c r="G193" s="266"/>
      <c r="H193" s="266" t="s">
        <v>3239</v>
      </c>
      <c r="I193" s="266" t="s">
        <v>3177</v>
      </c>
      <c r="J193" s="266"/>
      <c r="K193" s="308"/>
    </row>
    <row r="194" spans="2:11" s="1" customFormat="1" ht="15" customHeight="1">
      <c r="B194" s="314"/>
      <c r="C194" s="322"/>
      <c r="D194" s="296"/>
      <c r="E194" s="296"/>
      <c r="F194" s="296"/>
      <c r="G194" s="296"/>
      <c r="H194" s="296"/>
      <c r="I194" s="296"/>
      <c r="J194" s="296"/>
      <c r="K194" s="315"/>
    </row>
    <row r="195" spans="2:11" s="1" customFormat="1" ht="18.75" customHeight="1">
      <c r="B195" s="263"/>
      <c r="C195" s="266"/>
      <c r="D195" s="266"/>
      <c r="E195" s="266"/>
      <c r="F195" s="286"/>
      <c r="G195" s="266"/>
      <c r="H195" s="266"/>
      <c r="I195" s="266"/>
      <c r="J195" s="266"/>
      <c r="K195" s="263"/>
    </row>
    <row r="196" spans="2:11" s="1" customFormat="1" ht="18.75" customHeight="1">
      <c r="B196" s="263"/>
      <c r="C196" s="266"/>
      <c r="D196" s="266"/>
      <c r="E196" s="266"/>
      <c r="F196" s="286"/>
      <c r="G196" s="266"/>
      <c r="H196" s="266"/>
      <c r="I196" s="266"/>
      <c r="J196" s="266"/>
      <c r="K196" s="263"/>
    </row>
    <row r="197" spans="2:11" s="1" customFormat="1" ht="18.75" customHeight="1">
      <c r="B197" s="273"/>
      <c r="C197" s="273"/>
      <c r="D197" s="273"/>
      <c r="E197" s="273"/>
      <c r="F197" s="273"/>
      <c r="G197" s="273"/>
      <c r="H197" s="273"/>
      <c r="I197" s="273"/>
      <c r="J197" s="273"/>
      <c r="K197" s="273"/>
    </row>
    <row r="198" spans="2:11" s="1" customFormat="1" ht="13.5">
      <c r="B198" s="255"/>
      <c r="C198" s="256"/>
      <c r="D198" s="256"/>
      <c r="E198" s="256"/>
      <c r="F198" s="256"/>
      <c r="G198" s="256"/>
      <c r="H198" s="256"/>
      <c r="I198" s="256"/>
      <c r="J198" s="256"/>
      <c r="K198" s="257"/>
    </row>
    <row r="199" spans="2:11" s="1" customFormat="1" ht="21">
      <c r="B199" s="258"/>
      <c r="C199" s="385" t="s">
        <v>3240</v>
      </c>
      <c r="D199" s="385"/>
      <c r="E199" s="385"/>
      <c r="F199" s="385"/>
      <c r="G199" s="385"/>
      <c r="H199" s="385"/>
      <c r="I199" s="385"/>
      <c r="J199" s="385"/>
      <c r="K199" s="259"/>
    </row>
    <row r="200" spans="2:11" s="1" customFormat="1" ht="25.5" customHeight="1">
      <c r="B200" s="258"/>
      <c r="C200" s="323" t="s">
        <v>3241</v>
      </c>
      <c r="D200" s="323"/>
      <c r="E200" s="323"/>
      <c r="F200" s="323" t="s">
        <v>3242</v>
      </c>
      <c r="G200" s="324"/>
      <c r="H200" s="384" t="s">
        <v>3243</v>
      </c>
      <c r="I200" s="384"/>
      <c r="J200" s="384"/>
      <c r="K200" s="259"/>
    </row>
    <row r="201" spans="2:11" s="1" customFormat="1" ht="5.25" customHeight="1">
      <c r="B201" s="287"/>
      <c r="C201" s="284"/>
      <c r="D201" s="284"/>
      <c r="E201" s="284"/>
      <c r="F201" s="284"/>
      <c r="G201" s="266"/>
      <c r="H201" s="284"/>
      <c r="I201" s="284"/>
      <c r="J201" s="284"/>
      <c r="K201" s="308"/>
    </row>
    <row r="202" spans="2:11" s="1" customFormat="1" ht="15" customHeight="1">
      <c r="B202" s="287"/>
      <c r="C202" s="266" t="s">
        <v>3233</v>
      </c>
      <c r="D202" s="266"/>
      <c r="E202" s="266"/>
      <c r="F202" s="286" t="s">
        <v>43</v>
      </c>
      <c r="G202" s="266"/>
      <c r="H202" s="383" t="s">
        <v>3244</v>
      </c>
      <c r="I202" s="383"/>
      <c r="J202" s="383"/>
      <c r="K202" s="308"/>
    </row>
    <row r="203" spans="2:11" s="1" customFormat="1" ht="15" customHeight="1">
      <c r="B203" s="287"/>
      <c r="C203" s="293"/>
      <c r="D203" s="266"/>
      <c r="E203" s="266"/>
      <c r="F203" s="286" t="s">
        <v>44</v>
      </c>
      <c r="G203" s="266"/>
      <c r="H203" s="383" t="s">
        <v>3245</v>
      </c>
      <c r="I203" s="383"/>
      <c r="J203" s="383"/>
      <c r="K203" s="308"/>
    </row>
    <row r="204" spans="2:11" s="1" customFormat="1" ht="15" customHeight="1">
      <c r="B204" s="287"/>
      <c r="C204" s="293"/>
      <c r="D204" s="266"/>
      <c r="E204" s="266"/>
      <c r="F204" s="286" t="s">
        <v>47</v>
      </c>
      <c r="G204" s="266"/>
      <c r="H204" s="383" t="s">
        <v>3246</v>
      </c>
      <c r="I204" s="383"/>
      <c r="J204" s="383"/>
      <c r="K204" s="308"/>
    </row>
    <row r="205" spans="2:11" s="1" customFormat="1" ht="15" customHeight="1">
      <c r="B205" s="287"/>
      <c r="C205" s="266"/>
      <c r="D205" s="266"/>
      <c r="E205" s="266"/>
      <c r="F205" s="286" t="s">
        <v>45</v>
      </c>
      <c r="G205" s="266"/>
      <c r="H205" s="383" t="s">
        <v>3247</v>
      </c>
      <c r="I205" s="383"/>
      <c r="J205" s="383"/>
      <c r="K205" s="308"/>
    </row>
    <row r="206" spans="2:11" s="1" customFormat="1" ht="15" customHeight="1">
      <c r="B206" s="287"/>
      <c r="C206" s="266"/>
      <c r="D206" s="266"/>
      <c r="E206" s="266"/>
      <c r="F206" s="286" t="s">
        <v>46</v>
      </c>
      <c r="G206" s="266"/>
      <c r="H206" s="383" t="s">
        <v>3248</v>
      </c>
      <c r="I206" s="383"/>
      <c r="J206" s="383"/>
      <c r="K206" s="308"/>
    </row>
    <row r="207" spans="2:11" s="1" customFormat="1" ht="15" customHeight="1">
      <c r="B207" s="287"/>
      <c r="C207" s="266"/>
      <c r="D207" s="266"/>
      <c r="E207" s="266"/>
      <c r="F207" s="286"/>
      <c r="G207" s="266"/>
      <c r="H207" s="266"/>
      <c r="I207" s="266"/>
      <c r="J207" s="266"/>
      <c r="K207" s="308"/>
    </row>
    <row r="208" spans="2:11" s="1" customFormat="1" ht="15" customHeight="1">
      <c r="B208" s="287"/>
      <c r="C208" s="266" t="s">
        <v>3189</v>
      </c>
      <c r="D208" s="266"/>
      <c r="E208" s="266"/>
      <c r="F208" s="286" t="s">
        <v>79</v>
      </c>
      <c r="G208" s="266"/>
      <c r="H208" s="383" t="s">
        <v>3249</v>
      </c>
      <c r="I208" s="383"/>
      <c r="J208" s="383"/>
      <c r="K208" s="308"/>
    </row>
    <row r="209" spans="2:11" s="1" customFormat="1" ht="15" customHeight="1">
      <c r="B209" s="287"/>
      <c r="C209" s="293"/>
      <c r="D209" s="266"/>
      <c r="E209" s="266"/>
      <c r="F209" s="286" t="s">
        <v>3086</v>
      </c>
      <c r="G209" s="266"/>
      <c r="H209" s="383" t="s">
        <v>3087</v>
      </c>
      <c r="I209" s="383"/>
      <c r="J209" s="383"/>
      <c r="K209" s="308"/>
    </row>
    <row r="210" spans="2:11" s="1" customFormat="1" ht="15" customHeight="1">
      <c r="B210" s="287"/>
      <c r="C210" s="266"/>
      <c r="D210" s="266"/>
      <c r="E210" s="266"/>
      <c r="F210" s="286" t="s">
        <v>3084</v>
      </c>
      <c r="G210" s="266"/>
      <c r="H210" s="383" t="s">
        <v>3250</v>
      </c>
      <c r="I210" s="383"/>
      <c r="J210" s="383"/>
      <c r="K210" s="308"/>
    </row>
    <row r="211" spans="2:11" s="1" customFormat="1" ht="15" customHeight="1">
      <c r="B211" s="325"/>
      <c r="C211" s="293"/>
      <c r="D211" s="293"/>
      <c r="E211" s="293"/>
      <c r="F211" s="286" t="s">
        <v>3088</v>
      </c>
      <c r="G211" s="272"/>
      <c r="H211" s="382" t="s">
        <v>3089</v>
      </c>
      <c r="I211" s="382"/>
      <c r="J211" s="382"/>
      <c r="K211" s="326"/>
    </row>
    <row r="212" spans="2:11" s="1" customFormat="1" ht="15" customHeight="1">
      <c r="B212" s="325"/>
      <c r="C212" s="293"/>
      <c r="D212" s="293"/>
      <c r="E212" s="293"/>
      <c r="F212" s="286" t="s">
        <v>2036</v>
      </c>
      <c r="G212" s="272"/>
      <c r="H212" s="382" t="s">
        <v>3251</v>
      </c>
      <c r="I212" s="382"/>
      <c r="J212" s="382"/>
      <c r="K212" s="326"/>
    </row>
    <row r="213" spans="2:11" s="1" customFormat="1" ht="15" customHeight="1">
      <c r="B213" s="325"/>
      <c r="C213" s="293"/>
      <c r="D213" s="293"/>
      <c r="E213" s="293"/>
      <c r="F213" s="327"/>
      <c r="G213" s="272"/>
      <c r="H213" s="328"/>
      <c r="I213" s="328"/>
      <c r="J213" s="328"/>
      <c r="K213" s="326"/>
    </row>
    <row r="214" spans="2:11" s="1" customFormat="1" ht="15" customHeight="1">
      <c r="B214" s="325"/>
      <c r="C214" s="266" t="s">
        <v>3213</v>
      </c>
      <c r="D214" s="293"/>
      <c r="E214" s="293"/>
      <c r="F214" s="286">
        <v>1</v>
      </c>
      <c r="G214" s="272"/>
      <c r="H214" s="382" t="s">
        <v>3252</v>
      </c>
      <c r="I214" s="382"/>
      <c r="J214" s="382"/>
      <c r="K214" s="326"/>
    </row>
    <row r="215" spans="2:11" s="1" customFormat="1" ht="15" customHeight="1">
      <c r="B215" s="325"/>
      <c r="C215" s="293"/>
      <c r="D215" s="293"/>
      <c r="E215" s="293"/>
      <c r="F215" s="286">
        <v>2</v>
      </c>
      <c r="G215" s="272"/>
      <c r="H215" s="382" t="s">
        <v>3253</v>
      </c>
      <c r="I215" s="382"/>
      <c r="J215" s="382"/>
      <c r="K215" s="326"/>
    </row>
    <row r="216" spans="2:11" s="1" customFormat="1" ht="15" customHeight="1">
      <c r="B216" s="325"/>
      <c r="C216" s="293"/>
      <c r="D216" s="293"/>
      <c r="E216" s="293"/>
      <c r="F216" s="286">
        <v>3</v>
      </c>
      <c r="G216" s="272"/>
      <c r="H216" s="382" t="s">
        <v>3254</v>
      </c>
      <c r="I216" s="382"/>
      <c r="J216" s="382"/>
      <c r="K216" s="326"/>
    </row>
    <row r="217" spans="2:11" s="1" customFormat="1" ht="15" customHeight="1">
      <c r="B217" s="325"/>
      <c r="C217" s="293"/>
      <c r="D217" s="293"/>
      <c r="E217" s="293"/>
      <c r="F217" s="286">
        <v>4</v>
      </c>
      <c r="G217" s="272"/>
      <c r="H217" s="382" t="s">
        <v>3255</v>
      </c>
      <c r="I217" s="382"/>
      <c r="J217" s="382"/>
      <c r="K217" s="326"/>
    </row>
    <row r="218" spans="2:11" s="1" customFormat="1" ht="12.75" customHeight="1">
      <c r="B218" s="329"/>
      <c r="C218" s="330"/>
      <c r="D218" s="330"/>
      <c r="E218" s="330"/>
      <c r="F218" s="330"/>
      <c r="G218" s="330"/>
      <c r="H218" s="330"/>
      <c r="I218" s="330"/>
      <c r="J218" s="330"/>
      <c r="K218" s="331"/>
    </row>
  </sheetData>
  <sheetProtection formatCells="0" formatColumns="0" formatRows="0" insertColumns="0" insertRows="0" insertHyperlinks="0" deleteColumns="0" deleteRows="0" sort="0" autoFilter="0" pivotTables="0"/>
  <mergeCells count="77">
    <mergeCell ref="C3:J3"/>
    <mergeCell ref="C9:J9"/>
    <mergeCell ref="D11:J11"/>
    <mergeCell ref="D10:J10"/>
    <mergeCell ref="C4:J4"/>
    <mergeCell ref="C6:J6"/>
    <mergeCell ref="C7:J7"/>
    <mergeCell ref="D16:J16"/>
    <mergeCell ref="D17:J17"/>
    <mergeCell ref="F18:J18"/>
    <mergeCell ref="F19:J19"/>
    <mergeCell ref="D15:J15"/>
    <mergeCell ref="C25:J25"/>
    <mergeCell ref="D27:J27"/>
    <mergeCell ref="C26:J26"/>
    <mergeCell ref="F20:J20"/>
    <mergeCell ref="F23:J23"/>
    <mergeCell ref="F21:J21"/>
    <mergeCell ref="F22:J22"/>
    <mergeCell ref="D33:J33"/>
    <mergeCell ref="D34:J34"/>
    <mergeCell ref="D31:J31"/>
    <mergeCell ref="D30:J30"/>
    <mergeCell ref="D28:J28"/>
    <mergeCell ref="G45:J45"/>
    <mergeCell ref="G44:J44"/>
    <mergeCell ref="D35:J35"/>
    <mergeCell ref="G40:J40"/>
    <mergeCell ref="G41:J41"/>
    <mergeCell ref="G42:J42"/>
    <mergeCell ref="G43:J43"/>
    <mergeCell ref="G36:J36"/>
    <mergeCell ref="G37:J37"/>
    <mergeCell ref="G38:J38"/>
    <mergeCell ref="G39:J39"/>
    <mergeCell ref="D59:J59"/>
    <mergeCell ref="D58:J58"/>
    <mergeCell ref="D47:J47"/>
    <mergeCell ref="C52:J52"/>
    <mergeCell ref="C54:J54"/>
    <mergeCell ref="C55:J55"/>
    <mergeCell ref="C57:J57"/>
    <mergeCell ref="D51:J51"/>
    <mergeCell ref="E50:J50"/>
    <mergeCell ref="E49:J49"/>
    <mergeCell ref="E48:J48"/>
    <mergeCell ref="D61:J61"/>
    <mergeCell ref="D62:J62"/>
    <mergeCell ref="D65:J65"/>
    <mergeCell ref="D63:J63"/>
    <mergeCell ref="D60:J60"/>
    <mergeCell ref="D70:J70"/>
    <mergeCell ref="D68:J68"/>
    <mergeCell ref="D67:J67"/>
    <mergeCell ref="D69:J69"/>
    <mergeCell ref="D66:J66"/>
    <mergeCell ref="C165:J165"/>
    <mergeCell ref="C122:J122"/>
    <mergeCell ref="C147:J147"/>
    <mergeCell ref="C102:J102"/>
    <mergeCell ref="C75:J75"/>
    <mergeCell ref="H200:J200"/>
    <mergeCell ref="C199:J199"/>
    <mergeCell ref="H208:J208"/>
    <mergeCell ref="H206:J206"/>
    <mergeCell ref="H204:J204"/>
    <mergeCell ref="H202:J202"/>
    <mergeCell ref="H217:J217"/>
    <mergeCell ref="H210:J210"/>
    <mergeCell ref="H205:J205"/>
    <mergeCell ref="H203:J203"/>
    <mergeCell ref="H214:J214"/>
    <mergeCell ref="H216:J216"/>
    <mergeCell ref="H215:J215"/>
    <mergeCell ref="H212:J212"/>
    <mergeCell ref="H211:J211"/>
    <mergeCell ref="H209:J209"/>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15</vt:i4>
      </vt:variant>
    </vt:vector>
  </HeadingPairs>
  <TitlesOfParts>
    <vt:vector size="23" baseType="lpstr">
      <vt:lpstr>Rekapitulace stavby</vt:lpstr>
      <vt:lpstr>D1.1, D1.2 - Architektoni...</vt:lpstr>
      <vt:lpstr>D1.3 - Zdravotně technick...</vt:lpstr>
      <vt:lpstr>D1.4 - Vytápění</vt:lpstr>
      <vt:lpstr>D1.5 - Elektromontáže</vt:lpstr>
      <vt:lpstr>D1.6 - VZT</vt:lpstr>
      <vt:lpstr>VRN - Vedlejší rozpočtové...</vt:lpstr>
      <vt:lpstr>Pokyny pro vyplnění</vt:lpstr>
      <vt:lpstr>'D1.1, D1.2 - Architektoni...'!Názvy_tisku</vt:lpstr>
      <vt:lpstr>'D1.3 - Zdravotně technick...'!Názvy_tisku</vt:lpstr>
      <vt:lpstr>'D1.4 - Vytápění'!Názvy_tisku</vt:lpstr>
      <vt:lpstr>'D1.5 - Elektromontáže'!Názvy_tisku</vt:lpstr>
      <vt:lpstr>'D1.6 - VZT'!Názvy_tisku</vt:lpstr>
      <vt:lpstr>'Rekapitulace stavby'!Názvy_tisku</vt:lpstr>
      <vt:lpstr>'VRN - Vedlejší rozpočtové...'!Názvy_tisku</vt:lpstr>
      <vt:lpstr>'D1.1, D1.2 - Architektoni...'!Oblast_tisku</vt:lpstr>
      <vt:lpstr>'D1.3 - Zdravotně technick...'!Oblast_tisku</vt:lpstr>
      <vt:lpstr>'D1.4 - Vytápění'!Oblast_tisku</vt:lpstr>
      <vt:lpstr>'D1.5 - Elektromontáže'!Oblast_tisku</vt:lpstr>
      <vt:lpstr>'D1.6 - VZT'!Oblast_tisku</vt:lpstr>
      <vt:lpstr>'Pokyny pro vyplnění'!Oblast_tisku</vt:lpstr>
      <vt:lpstr>'Rekapitulace stavby'!Oblast_tisku</vt:lpstr>
      <vt:lpstr>'VRN - Vedlejší rozpočtové...'!Oblast_tisku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Jannike Genc Sklenarova</dc:creator>
  <cp:lastModifiedBy>Jannike Genc Sklenářová</cp:lastModifiedBy>
  <dcterms:created xsi:type="dcterms:W3CDTF">2019-11-21T22:03:52Z</dcterms:created>
  <dcterms:modified xsi:type="dcterms:W3CDTF">2019-11-21T22:06:14Z</dcterms:modified>
</cp:coreProperties>
</file>